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3 - Imkerei\08 - Behandung und Auffütterung\"/>
    </mc:Choice>
  </mc:AlternateContent>
  <bookViews>
    <workbookView xWindow="0" yWindow="0" windowWidth="28800" windowHeight="12372" tabRatio="607" firstSheet="4" activeTab="6"/>
  </bookViews>
  <sheets>
    <sheet name="Gewichte 17-18" sheetId="1" r:id="rId1"/>
    <sheet name="Varroa 17-18" sheetId="3" r:id="rId2"/>
    <sheet name="Varroa 18-19" sheetId="7" r:id="rId3"/>
    <sheet name="Gewichtsabnahmen" sheetId="2" r:id="rId4"/>
    <sheet name="Ausrüstung alt" sheetId="4" r:id="rId5"/>
    <sheet name="Ausrüstung neu" sheetId="9" r:id="rId6"/>
    <sheet name="Gewichte 19-20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9" i="8" l="1"/>
  <c r="H59" i="8"/>
  <c r="C59" i="8"/>
  <c r="C39" i="8"/>
  <c r="AB18" i="8"/>
  <c r="W18" i="8"/>
  <c r="R18" i="8"/>
  <c r="M18" i="8"/>
  <c r="H18" i="8"/>
  <c r="C18" i="8"/>
  <c r="AB103" i="8"/>
  <c r="W103" i="8"/>
  <c r="R103" i="8"/>
  <c r="H103" i="8"/>
  <c r="M103" i="8"/>
  <c r="C103" i="8"/>
  <c r="AB98" i="8"/>
  <c r="W98" i="8"/>
  <c r="R98" i="8"/>
  <c r="M98" i="8"/>
  <c r="H98" i="8"/>
  <c r="C98" i="8"/>
  <c r="M86" i="8"/>
  <c r="H86" i="8"/>
  <c r="M80" i="8"/>
  <c r="H80" i="8"/>
  <c r="C80" i="8"/>
  <c r="C38" i="8" l="1"/>
  <c r="C58" i="8"/>
  <c r="H58" i="8"/>
  <c r="M58" i="8"/>
  <c r="C17" i="8"/>
  <c r="H17" i="8"/>
  <c r="M17" i="8"/>
  <c r="R17" i="8"/>
  <c r="W17" i="8"/>
  <c r="AB17" i="8"/>
  <c r="Q22" i="9" l="1"/>
  <c r="N22" i="9"/>
  <c r="Q14" i="9"/>
  <c r="Q16" i="9" s="1"/>
  <c r="N14" i="9"/>
  <c r="N16" i="9" s="1"/>
  <c r="H14" i="9"/>
  <c r="H16" i="9" s="1"/>
  <c r="K22" i="9"/>
  <c r="H22" i="9"/>
  <c r="K14" i="9"/>
  <c r="K16" i="9" s="1"/>
  <c r="B22" i="9" l="1"/>
  <c r="E22" i="9"/>
  <c r="E14" i="9"/>
  <c r="E16" i="9" s="1"/>
  <c r="B14" i="9"/>
  <c r="B16" i="9" s="1"/>
  <c r="I1" i="2" l="1"/>
  <c r="F1" i="2"/>
  <c r="C1" i="2"/>
  <c r="K6" i="1" l="1"/>
  <c r="J6" i="1"/>
  <c r="K36" i="1"/>
  <c r="J36" i="1"/>
  <c r="I36" i="1"/>
  <c r="I24" i="1"/>
  <c r="K10" i="1"/>
  <c r="J10" i="1"/>
  <c r="I10" i="1"/>
  <c r="B25" i="1"/>
  <c r="C11" i="1" l="1"/>
  <c r="D11" i="1"/>
  <c r="B11" i="1"/>
  <c r="B37" i="1"/>
  <c r="B38" i="1"/>
  <c r="D37" i="1" l="1"/>
  <c r="C37" i="1"/>
  <c r="B50" i="1" l="1"/>
  <c r="D50" i="1"/>
  <c r="C50" i="1"/>
  <c r="D26" i="1" l="1"/>
  <c r="C12" i="1"/>
  <c r="B12" i="1"/>
  <c r="D12" i="1"/>
  <c r="C26" i="1"/>
  <c r="B26" i="1"/>
  <c r="C38" i="1"/>
  <c r="D38" i="1"/>
  <c r="I35" i="4" l="1"/>
  <c r="F35" i="4"/>
  <c r="C35" i="4"/>
  <c r="I34" i="4"/>
  <c r="F34" i="4"/>
  <c r="C34" i="4"/>
  <c r="I33" i="4"/>
  <c r="C33" i="4"/>
  <c r="I32" i="4"/>
  <c r="F32" i="4"/>
  <c r="C32" i="4"/>
  <c r="I31" i="4"/>
  <c r="F31" i="4"/>
  <c r="C31" i="4"/>
  <c r="I30" i="4"/>
  <c r="F30" i="4"/>
  <c r="C30" i="4"/>
  <c r="I29" i="4"/>
  <c r="F29" i="4"/>
  <c r="C29" i="4"/>
  <c r="I28" i="4"/>
  <c r="F28" i="4"/>
  <c r="C28" i="4"/>
  <c r="C37" i="4" l="1"/>
  <c r="C41" i="4" s="1"/>
  <c r="C43" i="4" s="1"/>
  <c r="I37" i="4"/>
  <c r="I41" i="4" s="1"/>
  <c r="I43" i="4" s="1"/>
  <c r="F37" i="4"/>
  <c r="F41" i="4" s="1"/>
  <c r="F43" i="4" s="1"/>
  <c r="I35" i="2"/>
  <c r="F35" i="2"/>
  <c r="C35" i="2"/>
</calcChain>
</file>

<file path=xl/sharedStrings.xml><?xml version="1.0" encoding="utf-8"?>
<sst xmlns="http://schemas.openxmlformats.org/spreadsheetml/2006/main" count="1436" uniqueCount="234">
  <si>
    <t>Zander 1,5</t>
  </si>
  <si>
    <t>Zander 2-Zargen</t>
  </si>
  <si>
    <t>Zander 1-Zarge</t>
  </si>
  <si>
    <t>Februar</t>
  </si>
  <si>
    <t>März</t>
  </si>
  <si>
    <t>April</t>
  </si>
  <si>
    <t>Gesamt</t>
  </si>
  <si>
    <t>Abnahme</t>
  </si>
  <si>
    <t>Futtervorrat</t>
  </si>
  <si>
    <t>Zander</t>
  </si>
  <si>
    <t>Behandlung</t>
  </si>
  <si>
    <t>Datum</t>
  </si>
  <si>
    <t>Nummer</t>
  </si>
  <si>
    <t>Größe</t>
  </si>
  <si>
    <t>Milbenfall</t>
  </si>
  <si>
    <t>Zander 2</t>
  </si>
  <si>
    <t>Zander 1</t>
  </si>
  <si>
    <t>13.07.</t>
  </si>
  <si>
    <t>04.08.</t>
  </si>
  <si>
    <t>180ml AS60</t>
  </si>
  <si>
    <t>13.08.</t>
  </si>
  <si>
    <t>28.07.</t>
  </si>
  <si>
    <t>11.08.</t>
  </si>
  <si>
    <t>&lt; 50</t>
  </si>
  <si>
    <t>Vorbelastung</t>
  </si>
  <si>
    <t>1-3</t>
  </si>
  <si>
    <t>---</t>
  </si>
  <si>
    <t>Verdunstung</t>
  </si>
  <si>
    <t>90ml 5T</t>
  </si>
  <si>
    <t>vollständig</t>
  </si>
  <si>
    <t>Erfolg</t>
  </si>
  <si>
    <t>wiederholen</t>
  </si>
  <si>
    <t>JA</t>
  </si>
  <si>
    <t>16.08.</t>
  </si>
  <si>
    <t>Ziel</t>
  </si>
  <si>
    <t>19-21</t>
  </si>
  <si>
    <t>20-22</t>
  </si>
  <si>
    <t>14-16</t>
  </si>
  <si>
    <t>Boden</t>
  </si>
  <si>
    <t>Halbzarge</t>
  </si>
  <si>
    <t>Rähmchen</t>
  </si>
  <si>
    <t>Rähmchen modifiziert</t>
  </si>
  <si>
    <t>Rähmchen halb</t>
  </si>
  <si>
    <t>Rähmchen Z1,5</t>
  </si>
  <si>
    <t>Rähmchen Z1,5 modifiziert</t>
  </si>
  <si>
    <t>Mittelwand Z</t>
  </si>
  <si>
    <t>Wachs ausgebaut Z</t>
  </si>
  <si>
    <t>Innendeckel</t>
  </si>
  <si>
    <t>Blechdeckel gerade</t>
  </si>
  <si>
    <t>Blechdeckel konisch klein</t>
  </si>
  <si>
    <t>Blechdeckel konisch groß</t>
  </si>
  <si>
    <t>Wirtschaftsvolk Zander</t>
  </si>
  <si>
    <t>Volk Zander 1,5</t>
  </si>
  <si>
    <t>Ableger Zander</t>
  </si>
  <si>
    <t>Außendeckel</t>
  </si>
  <si>
    <t>2 Zargen Z</t>
  </si>
  <si>
    <t>1 Zarge 1,5</t>
  </si>
  <si>
    <t>1 Zarge Z</t>
  </si>
  <si>
    <t>10 Rähmchen mod</t>
  </si>
  <si>
    <t>10 Rähmchen 1,5 mod</t>
  </si>
  <si>
    <t>5 Rähmchen mod</t>
  </si>
  <si>
    <t>10 Rähmchen normal</t>
  </si>
  <si>
    <t>5 Rähmchen normal</t>
  </si>
  <si>
    <t>20 Mittelwände</t>
  </si>
  <si>
    <t>10 Mittelwände 1,5</t>
  </si>
  <si>
    <t>10 Mittelwände</t>
  </si>
  <si>
    <t>20x ausgebaut</t>
  </si>
  <si>
    <t>10x ausgebaut 1,5</t>
  </si>
  <si>
    <t>10x ausgebaut</t>
  </si>
  <si>
    <t>Summe:</t>
  </si>
  <si>
    <t>Bienen</t>
  </si>
  <si>
    <t>Tot bei</t>
  </si>
  <si>
    <t>Endgewicht 20kg</t>
  </si>
  <si>
    <t>Endgewicht 15kg</t>
  </si>
  <si>
    <t>16-18</t>
  </si>
  <si>
    <t>23.08.</t>
  </si>
  <si>
    <t>20ml Oxalsäure</t>
  </si>
  <si>
    <t>31.08.</t>
  </si>
  <si>
    <t>01.09.</t>
  </si>
  <si>
    <t>20-30</t>
  </si>
  <si>
    <t>0-5</t>
  </si>
  <si>
    <t>25.08.</t>
  </si>
  <si>
    <t xml:space="preserve"> </t>
  </si>
  <si>
    <t>12.09.</t>
  </si>
  <si>
    <t>=&gt; Reserve</t>
  </si>
  <si>
    <t>Ende September</t>
  </si>
  <si>
    <t>vorhanden</t>
  </si>
  <si>
    <t>18.11.</t>
  </si>
  <si>
    <t>Startgewicht</t>
  </si>
  <si>
    <t>leer bei 8</t>
  </si>
  <si>
    <t>leer bei 10</t>
  </si>
  <si>
    <t>leer bei 6,5</t>
  </si>
  <si>
    <t>Mittelwand Z1,5</t>
  </si>
  <si>
    <t>Wachs ausgebaut Z1,5</t>
  </si>
  <si>
    <t>7 und 8 Sitz in oberer Zarge</t>
  </si>
  <si>
    <t>Zarge Z</t>
  </si>
  <si>
    <t>Zarge Z1,5</t>
  </si>
  <si>
    <t>Gewicht (g)</t>
  </si>
  <si>
    <t>19.11.</t>
  </si>
  <si>
    <t>ausgeraubt</t>
  </si>
  <si>
    <t>Ableger auf 2 Zargen aufgestockt</t>
  </si>
  <si>
    <t>16.12.</t>
  </si>
  <si>
    <t>23.12.</t>
  </si>
  <si>
    <t>OXL 40ml</t>
  </si>
  <si>
    <t>Varroaschaden, Volk tot</t>
  </si>
  <si>
    <t>ausgeraubt, tot</t>
  </si>
  <si>
    <t>Varroaschaden, Restbienen mit Kg auf 4 aufgesetzt, Im Februar tot, keine Bienen von unten durchgeandert</t>
  </si>
  <si>
    <t>11.02.</t>
  </si>
  <si>
    <t>tot (Dez.)</t>
  </si>
  <si>
    <t>tot (Feb)</t>
  </si>
  <si>
    <t>bei 4 Futter zugegeben</t>
  </si>
  <si>
    <t>bei 7 Futter zugegeben</t>
  </si>
  <si>
    <t>06.03.</t>
  </si>
  <si>
    <t>bei 1 und 2 Futter zugegeben</t>
  </si>
  <si>
    <t>23 Tage</t>
  </si>
  <si>
    <t>09.08.</t>
  </si>
  <si>
    <t>Z 1,5</t>
  </si>
  <si>
    <t>Lehrbienenstand</t>
  </si>
  <si>
    <t>Tobi</t>
  </si>
  <si>
    <t>60ml AS70</t>
  </si>
  <si>
    <t>80ml AS70</t>
  </si>
  <si>
    <t>90ml AS70</t>
  </si>
  <si>
    <t>15ml Oxuvar</t>
  </si>
  <si>
    <t>50ml AS70</t>
  </si>
  <si>
    <t>1o</t>
  </si>
  <si>
    <t>1u</t>
  </si>
  <si>
    <t>2u</t>
  </si>
  <si>
    <t>3u</t>
  </si>
  <si>
    <t>4u</t>
  </si>
  <si>
    <t>15.08.</t>
  </si>
  <si>
    <t>15ml Varromed</t>
  </si>
  <si>
    <t>10.08.</t>
  </si>
  <si>
    <t>30ml Varromed</t>
  </si>
  <si>
    <t>30ml Oxuvar</t>
  </si>
  <si>
    <t>09.09.</t>
  </si>
  <si>
    <t>02.09.</t>
  </si>
  <si>
    <t>03.09.</t>
  </si>
  <si>
    <t>07.09.</t>
  </si>
  <si>
    <t>15.09.</t>
  </si>
  <si>
    <t>16.09.</t>
  </si>
  <si>
    <t>20ml Varromed</t>
  </si>
  <si>
    <t>Verdnunstung</t>
  </si>
  <si>
    <t>140ml AS60</t>
  </si>
  <si>
    <t>200ml AS60</t>
  </si>
  <si>
    <t>nur 80ml verdunstet</t>
  </si>
  <si>
    <t>nicht ganz</t>
  </si>
  <si>
    <t>28.09.</t>
  </si>
  <si>
    <t>Königin</t>
  </si>
  <si>
    <t>Schwarm</t>
  </si>
  <si>
    <t>umgeweiselt</t>
  </si>
  <si>
    <t>Ableger</t>
  </si>
  <si>
    <t>Schieber</t>
  </si>
  <si>
    <t>Varromed</t>
  </si>
  <si>
    <t>Z 1</t>
  </si>
  <si>
    <t>Z 2</t>
  </si>
  <si>
    <t>Bienengarten</t>
  </si>
  <si>
    <t>02.08.</t>
  </si>
  <si>
    <t>26.07.</t>
  </si>
  <si>
    <t>Für Auffütterung</t>
  </si>
  <si>
    <t>Zarge</t>
  </si>
  <si>
    <t>10 Rähmchen</t>
  </si>
  <si>
    <t>Wachs</t>
  </si>
  <si>
    <t>Aufsatzzarge</t>
  </si>
  <si>
    <t>Summe</t>
  </si>
  <si>
    <t>Federwaage</t>
  </si>
  <si>
    <t>Für Überwinterung</t>
  </si>
  <si>
    <t>tot bei</t>
  </si>
  <si>
    <t>Futterziel</t>
  </si>
  <si>
    <t>V-Kontolle</t>
  </si>
  <si>
    <t>Typ</t>
  </si>
  <si>
    <t>rot</t>
  </si>
  <si>
    <t>Kg-Farbe</t>
  </si>
  <si>
    <t>Resterampe</t>
  </si>
  <si>
    <t>Wirtschaftsvolk</t>
  </si>
  <si>
    <t>Milben</t>
  </si>
  <si>
    <t>viele</t>
  </si>
  <si>
    <t>rot ?</t>
  </si>
  <si>
    <t>15 kg Futter</t>
  </si>
  <si>
    <t>Zielgewicht</t>
  </si>
  <si>
    <t>2 Zargen</t>
  </si>
  <si>
    <t>20 kg Futter</t>
  </si>
  <si>
    <t>Zander einzargig (Z 1) - Ableger</t>
  </si>
  <si>
    <t>Zander zweizargig (Z 2) - Wirtschaftvolk</t>
  </si>
  <si>
    <t>Zarge 1,5</t>
  </si>
  <si>
    <t>Zander großzargig (Z 1,5) - Wirtschaftsvolk</t>
  </si>
  <si>
    <t>17.08.</t>
  </si>
  <si>
    <t>22.08.</t>
  </si>
  <si>
    <t>27.08.</t>
  </si>
  <si>
    <t>20.09.</t>
  </si>
  <si>
    <t>22.09.</t>
  </si>
  <si>
    <t>27.09.</t>
  </si>
  <si>
    <t>nur offene Brut</t>
  </si>
  <si>
    <t>06.10.</t>
  </si>
  <si>
    <t>START</t>
  </si>
  <si>
    <t>15 / 13,5</t>
  </si>
  <si>
    <t>18,5 / 17</t>
  </si>
  <si>
    <t>19,5 / 17,5</t>
  </si>
  <si>
    <t>11.10.</t>
  </si>
  <si>
    <t>03.11.</t>
  </si>
  <si>
    <t>AS60 180ml</t>
  </si>
  <si>
    <t>AS60 140ml</t>
  </si>
  <si>
    <t>AS Rest 90ml</t>
  </si>
  <si>
    <t>AS Rest 40ml</t>
  </si>
  <si>
    <t>9 Rähmchen</t>
  </si>
  <si>
    <t>19.01.</t>
  </si>
  <si>
    <t>Futter zugehängt</t>
  </si>
  <si>
    <t>verkauft</t>
  </si>
  <si>
    <t>02.02.</t>
  </si>
  <si>
    <t>tot</t>
  </si>
  <si>
    <t>tot bei 7,5</t>
  </si>
  <si>
    <t>tot bei 6</t>
  </si>
  <si>
    <t>09.02.</t>
  </si>
  <si>
    <t>gefüttert</t>
  </si>
  <si>
    <t>08.03.</t>
  </si>
  <si>
    <t>schwer</t>
  </si>
  <si>
    <t>3kg Flüssigfutter</t>
  </si>
  <si>
    <t>07.03.</t>
  </si>
  <si>
    <t>Zarge aufgesetzt
1kg Flüssigfutter</t>
  </si>
  <si>
    <t>22.02.</t>
  </si>
  <si>
    <t>1 Zarge aufgesetzt</t>
  </si>
  <si>
    <t>1 Zarge aufgesetzt
1kg Flüssigfutter</t>
  </si>
  <si>
    <t>1 Rähmchen entnommen (1,5kg)</t>
  </si>
  <si>
    <t>1 Rähmchen entnommen (leer)</t>
  </si>
  <si>
    <t>Futterrähmchen zugehängt
1kg Flüssigfutter</t>
  </si>
  <si>
    <t>1kg Flüssigfutter</t>
  </si>
  <si>
    <t>1 kg Flüssigfutter
5 Rähmchen z.T. ausgebaut</t>
  </si>
  <si>
    <t>01.03.</t>
  </si>
  <si>
    <t>Varroa!</t>
  </si>
  <si>
    <t>Ablegerbildung</t>
  </si>
  <si>
    <t>Honigernte</t>
  </si>
  <si>
    <t>13.03.</t>
  </si>
  <si>
    <t>Zarge aufgesetzt</t>
  </si>
  <si>
    <t>13.0.3</t>
  </si>
  <si>
    <t>1kg Flüssigfutter
Zarge noch nicht angenommen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</si>
</sst>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1" fillId="0" borderId="0" xfId="0" applyFont="1"/>
    <xf numFmtId="3" fontId="1" fillId="0" borderId="0" xfId="0" applyNumberFormat="1" applyFont="1"/>
    <xf numFmtId="165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6" xfId="0" applyBorder="1"/>
    <xf numFmtId="3" fontId="0" fillId="0" borderId="0" xfId="0" applyNumberFormat="1" applyBorder="1"/>
    <xf numFmtId="0" fontId="0" fillId="0" borderId="0" xfId="0" applyBorder="1"/>
    <xf numFmtId="0" fontId="0" fillId="0" borderId="7" xfId="0" applyBorder="1"/>
    <xf numFmtId="0" fontId="1" fillId="0" borderId="0" xfId="0" applyFont="1" applyBorder="1"/>
    <xf numFmtId="3" fontId="0" fillId="0" borderId="7" xfId="0" applyNumberFormat="1" applyBorder="1"/>
    <xf numFmtId="0" fontId="1" fillId="0" borderId="6" xfId="0" applyFont="1" applyBorder="1"/>
    <xf numFmtId="3" fontId="1" fillId="0" borderId="0" xfId="0" applyNumberFormat="1" applyFont="1" applyBorder="1"/>
    <xf numFmtId="3" fontId="1" fillId="0" borderId="7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showGridLines="0" workbookViewId="0">
      <selection activeCell="F18" sqref="F18"/>
    </sheetView>
  </sheetViews>
  <sheetFormatPr baseColWidth="10" defaultColWidth="11.44140625" defaultRowHeight="18.75" customHeight="1" x14ac:dyDescent="0.3"/>
  <cols>
    <col min="1" max="1" width="11.6640625" style="5" bestFit="1" customWidth="1"/>
    <col min="2" max="4" width="15.33203125" style="6" bestFit="1" customWidth="1"/>
    <col min="5" max="5" width="15.44140625" style="6" customWidth="1"/>
    <col min="6" max="6" width="11.5546875" style="16" customWidth="1"/>
    <col min="7" max="7" width="2.88671875" style="6" customWidth="1"/>
    <col min="8" max="8" width="15.33203125" style="6" bestFit="1" customWidth="1"/>
    <col min="9" max="16384" width="11.44140625" style="6"/>
  </cols>
  <sheetData>
    <row r="2" spans="1:11" ht="18.75" customHeight="1" x14ac:dyDescent="0.3">
      <c r="B2" s="9">
        <v>1</v>
      </c>
      <c r="C2" s="9">
        <v>2</v>
      </c>
      <c r="D2" s="9">
        <v>3</v>
      </c>
    </row>
    <row r="3" spans="1:11" ht="18.75" customHeight="1" x14ac:dyDescent="0.3">
      <c r="B3" s="9" t="s">
        <v>0</v>
      </c>
      <c r="C3" s="9" t="s">
        <v>0</v>
      </c>
      <c r="D3" s="14" t="s">
        <v>1</v>
      </c>
    </row>
    <row r="4" spans="1:11" ht="18.75" customHeight="1" x14ac:dyDescent="0.3">
      <c r="A4" s="9" t="s">
        <v>34</v>
      </c>
      <c r="B4" s="9" t="s">
        <v>35</v>
      </c>
      <c r="C4" s="9" t="s">
        <v>35</v>
      </c>
      <c r="D4" s="9" t="s">
        <v>36</v>
      </c>
    </row>
    <row r="5" spans="1:11" ht="18.75" customHeight="1" x14ac:dyDescent="0.3">
      <c r="A5" s="12"/>
      <c r="B5" s="10"/>
      <c r="C5" s="10"/>
      <c r="D5" s="10"/>
    </row>
    <row r="6" spans="1:11" ht="18.75" customHeight="1" x14ac:dyDescent="0.3">
      <c r="A6" s="12" t="s">
        <v>81</v>
      </c>
      <c r="B6" s="10">
        <v>17</v>
      </c>
      <c r="C6" s="10">
        <v>16</v>
      </c>
      <c r="D6" s="10">
        <v>18</v>
      </c>
      <c r="F6" s="16" t="s">
        <v>82</v>
      </c>
      <c r="I6" s="6" t="s">
        <v>114</v>
      </c>
      <c r="J6" s="37">
        <f>4/23</f>
        <v>0.17391304347826086</v>
      </c>
      <c r="K6" s="37">
        <f>6/23</f>
        <v>0.2608695652173913</v>
      </c>
    </row>
    <row r="7" spans="1:11" ht="18.75" customHeight="1" x14ac:dyDescent="0.3">
      <c r="A7" s="12" t="s">
        <v>78</v>
      </c>
      <c r="B7" s="10">
        <v>21</v>
      </c>
      <c r="C7" s="10">
        <v>22</v>
      </c>
      <c r="D7" s="10">
        <v>25</v>
      </c>
    </row>
    <row r="8" spans="1:11" ht="18.75" customHeight="1" x14ac:dyDescent="0.3">
      <c r="A8" s="12" t="s">
        <v>87</v>
      </c>
      <c r="B8" s="10">
        <v>18</v>
      </c>
      <c r="C8" s="10">
        <v>17</v>
      </c>
      <c r="D8" s="10">
        <v>22</v>
      </c>
      <c r="E8" s="6" t="s">
        <v>88</v>
      </c>
    </row>
    <row r="9" spans="1:11" ht="18.75" customHeight="1" x14ac:dyDescent="0.3">
      <c r="A9" s="12" t="s">
        <v>107</v>
      </c>
      <c r="B9" s="10">
        <v>12</v>
      </c>
      <c r="C9" s="10">
        <v>14</v>
      </c>
      <c r="D9" s="10">
        <v>19</v>
      </c>
    </row>
    <row r="10" spans="1:11" ht="18.75" customHeight="1" x14ac:dyDescent="0.3">
      <c r="A10" s="12" t="s">
        <v>112</v>
      </c>
      <c r="B10" s="10">
        <v>10</v>
      </c>
      <c r="C10" s="10">
        <v>12</v>
      </c>
      <c r="D10" s="10">
        <v>15.5</v>
      </c>
      <c r="E10" s="16" t="s">
        <v>113</v>
      </c>
      <c r="I10" s="6">
        <f>(B10-B9)*2</f>
        <v>-4</v>
      </c>
      <c r="J10" s="6">
        <f>(C10-C9)*2</f>
        <v>-4</v>
      </c>
      <c r="K10" s="6">
        <f>(D10-D9)*2</f>
        <v>-7</v>
      </c>
    </row>
    <row r="11" spans="1:11" ht="18.75" customHeight="1" x14ac:dyDescent="0.3">
      <c r="A11" s="13" t="s">
        <v>7</v>
      </c>
      <c r="B11" s="11">
        <f>(B8-B10)*2</f>
        <v>16</v>
      </c>
      <c r="C11" s="11">
        <f>(C8-C10)*2</f>
        <v>10</v>
      </c>
      <c r="D11" s="11">
        <f>(D8-D10)*2</f>
        <v>13</v>
      </c>
    </row>
    <row r="12" spans="1:11" ht="18.75" customHeight="1" x14ac:dyDescent="0.3">
      <c r="A12" s="9" t="s">
        <v>8</v>
      </c>
      <c r="B12" s="32">
        <f>(B8-8)*2</f>
        <v>20</v>
      </c>
      <c r="C12" s="32">
        <f>(C8-8)*2</f>
        <v>18</v>
      </c>
      <c r="D12" s="32">
        <f>(D8-10)*2</f>
        <v>24</v>
      </c>
      <c r="F12" s="15"/>
    </row>
    <row r="13" spans="1:11" ht="18.75" customHeight="1" x14ac:dyDescent="0.3">
      <c r="A13" s="30"/>
      <c r="B13" s="31" t="s">
        <v>89</v>
      </c>
      <c r="C13" s="31" t="s">
        <v>89</v>
      </c>
      <c r="D13" s="31" t="s">
        <v>90</v>
      </c>
      <c r="F13" s="15"/>
    </row>
    <row r="14" spans="1:11" ht="18.75" customHeight="1" x14ac:dyDescent="0.3">
      <c r="A14" s="30"/>
      <c r="B14" s="31"/>
      <c r="C14" s="31"/>
      <c r="D14" s="31"/>
      <c r="F14" s="15"/>
    </row>
    <row r="15" spans="1:11" ht="18.75" customHeight="1" x14ac:dyDescent="0.3">
      <c r="B15" s="7"/>
      <c r="C15" s="7"/>
      <c r="D15" s="7"/>
      <c r="F15" s="15"/>
      <c r="H15" s="7"/>
    </row>
    <row r="16" spans="1:11" ht="18.75" customHeight="1" x14ac:dyDescent="0.3">
      <c r="B16" s="9">
        <v>4</v>
      </c>
      <c r="C16" s="9">
        <v>5</v>
      </c>
      <c r="D16" s="9">
        <v>6</v>
      </c>
      <c r="F16" s="15"/>
      <c r="H16" s="7"/>
    </row>
    <row r="17" spans="1:9" ht="18.75" customHeight="1" x14ac:dyDescent="0.3">
      <c r="A17" s="6"/>
      <c r="B17" s="14" t="s">
        <v>1</v>
      </c>
      <c r="C17" s="14" t="s">
        <v>1</v>
      </c>
      <c r="D17" s="14" t="s">
        <v>1</v>
      </c>
      <c r="F17" s="15"/>
      <c r="H17" s="7"/>
    </row>
    <row r="18" spans="1:9" ht="18.75" customHeight="1" x14ac:dyDescent="0.3">
      <c r="A18" s="9" t="s">
        <v>34</v>
      </c>
      <c r="B18" s="9" t="s">
        <v>36</v>
      </c>
      <c r="C18" s="9" t="s">
        <v>36</v>
      </c>
      <c r="D18" s="9" t="s">
        <v>36</v>
      </c>
      <c r="F18" s="15"/>
      <c r="H18" s="7"/>
    </row>
    <row r="19" spans="1:9" ht="18.75" customHeight="1" x14ac:dyDescent="0.3">
      <c r="A19" s="12"/>
      <c r="B19" s="10"/>
      <c r="C19" s="10"/>
      <c r="D19" s="10"/>
      <c r="F19" s="15"/>
      <c r="H19" s="7"/>
    </row>
    <row r="20" spans="1:9" ht="18.75" customHeight="1" x14ac:dyDescent="0.3">
      <c r="A20" s="12" t="s">
        <v>81</v>
      </c>
      <c r="B20" s="10">
        <v>15</v>
      </c>
      <c r="C20" s="10">
        <v>12</v>
      </c>
      <c r="D20" s="10">
        <v>18.5</v>
      </c>
      <c r="F20" s="15"/>
      <c r="H20" s="7"/>
    </row>
    <row r="21" spans="1:9" ht="18.75" customHeight="1" x14ac:dyDescent="0.3">
      <c r="A21" s="12" t="s">
        <v>78</v>
      </c>
      <c r="B21" s="10">
        <v>20.5</v>
      </c>
      <c r="C21" s="10">
        <v>16.5</v>
      </c>
      <c r="D21" s="10">
        <v>22</v>
      </c>
      <c r="F21" s="15"/>
      <c r="H21" s="7"/>
    </row>
    <row r="22" spans="1:9" ht="18.75" customHeight="1" x14ac:dyDescent="0.3">
      <c r="A22" s="12" t="s">
        <v>87</v>
      </c>
      <c r="B22" s="10">
        <v>18</v>
      </c>
      <c r="C22" s="10">
        <v>16</v>
      </c>
      <c r="D22" s="10">
        <v>18</v>
      </c>
      <c r="E22" s="6" t="s">
        <v>88</v>
      </c>
      <c r="F22" s="15"/>
      <c r="H22" s="7"/>
    </row>
    <row r="23" spans="1:9" ht="18.75" customHeight="1" x14ac:dyDescent="0.3">
      <c r="A23" s="12" t="s">
        <v>107</v>
      </c>
      <c r="B23" s="10">
        <v>18</v>
      </c>
      <c r="C23" s="10" t="s">
        <v>109</v>
      </c>
      <c r="D23" s="10" t="s">
        <v>108</v>
      </c>
      <c r="E23" s="16" t="s">
        <v>110</v>
      </c>
      <c r="F23" s="15"/>
      <c r="H23" s="7"/>
    </row>
    <row r="24" spans="1:9" ht="18.75" customHeight="1" x14ac:dyDescent="0.3">
      <c r="A24" s="12" t="s">
        <v>112</v>
      </c>
      <c r="B24" s="10">
        <v>16</v>
      </c>
      <c r="C24" s="36" t="s">
        <v>26</v>
      </c>
      <c r="D24" s="36" t="s">
        <v>26</v>
      </c>
      <c r="E24" s="16"/>
      <c r="F24" s="15"/>
      <c r="H24" s="7"/>
      <c r="I24" s="6">
        <f>(B24-B23)*2</f>
        <v>-4</v>
      </c>
    </row>
    <row r="25" spans="1:9" ht="18.75" customHeight="1" x14ac:dyDescent="0.3">
      <c r="A25" s="13" t="s">
        <v>7</v>
      </c>
      <c r="B25" s="11">
        <f>(B22-B23)*2</f>
        <v>0</v>
      </c>
      <c r="C25" s="11"/>
      <c r="D25" s="11"/>
      <c r="F25" s="15"/>
      <c r="H25" s="7"/>
    </row>
    <row r="26" spans="1:9" ht="18.75" customHeight="1" x14ac:dyDescent="0.3">
      <c r="A26" s="9" t="s">
        <v>8</v>
      </c>
      <c r="B26" s="33">
        <f>(B22-10)*2</f>
        <v>16</v>
      </c>
      <c r="C26" s="34">
        <f>(C22-10)*2</f>
        <v>12</v>
      </c>
      <c r="D26" s="33">
        <f>(D22-10)*2</f>
        <v>16</v>
      </c>
      <c r="F26" s="15"/>
      <c r="H26" s="7"/>
    </row>
    <row r="28" spans="1:9" ht="18.75" customHeight="1" x14ac:dyDescent="0.3">
      <c r="B28" s="9">
        <v>7</v>
      </c>
      <c r="C28" s="9">
        <v>8</v>
      </c>
      <c r="D28" s="9">
        <v>9</v>
      </c>
      <c r="E28" s="5"/>
      <c r="G28" s="5"/>
      <c r="H28" s="5"/>
    </row>
    <row r="29" spans="1:9" ht="18.600000000000001" customHeight="1" x14ac:dyDescent="0.3">
      <c r="B29" s="14" t="s">
        <v>1</v>
      </c>
      <c r="C29" s="14" t="s">
        <v>1</v>
      </c>
      <c r="D29" s="9" t="s">
        <v>0</v>
      </c>
      <c r="E29" s="5"/>
    </row>
    <row r="30" spans="1:9" ht="18.600000000000001" customHeight="1" x14ac:dyDescent="0.3">
      <c r="A30" s="9" t="s">
        <v>34</v>
      </c>
      <c r="B30" s="14" t="s">
        <v>36</v>
      </c>
      <c r="C30" s="14" t="s">
        <v>36</v>
      </c>
      <c r="D30" s="14" t="s">
        <v>35</v>
      </c>
      <c r="E30" s="5"/>
    </row>
    <row r="31" spans="1:9" ht="18.75" customHeight="1" x14ac:dyDescent="0.3">
      <c r="A31" s="12"/>
      <c r="B31" s="10"/>
      <c r="C31" s="10"/>
      <c r="D31" s="25"/>
      <c r="E31" s="7"/>
    </row>
    <row r="32" spans="1:9" ht="18.75" customHeight="1" x14ac:dyDescent="0.3">
      <c r="A32" s="12" t="s">
        <v>81</v>
      </c>
      <c r="B32" s="10">
        <v>16</v>
      </c>
      <c r="C32" s="10">
        <v>21</v>
      </c>
      <c r="D32" s="10">
        <v>14</v>
      </c>
      <c r="E32" s="7"/>
    </row>
    <row r="33" spans="1:11" ht="18.75" customHeight="1" x14ac:dyDescent="0.3">
      <c r="A33" s="12" t="s">
        <v>78</v>
      </c>
      <c r="B33" s="10">
        <v>20.5</v>
      </c>
      <c r="C33" s="10">
        <v>23</v>
      </c>
      <c r="D33" s="10">
        <v>15</v>
      </c>
    </row>
    <row r="34" spans="1:11" ht="18.75" customHeight="1" x14ac:dyDescent="0.3">
      <c r="A34" s="12" t="s">
        <v>87</v>
      </c>
      <c r="B34" s="10">
        <v>17</v>
      </c>
      <c r="C34" s="10">
        <v>19</v>
      </c>
      <c r="D34" s="10">
        <v>15.5</v>
      </c>
      <c r="E34" s="6" t="s">
        <v>88</v>
      </c>
      <c r="F34" s="16" t="s">
        <v>94</v>
      </c>
    </row>
    <row r="35" spans="1:11" ht="18.75" customHeight="1" x14ac:dyDescent="0.3">
      <c r="A35" s="12" t="s">
        <v>107</v>
      </c>
      <c r="B35" s="10">
        <v>15</v>
      </c>
      <c r="C35" s="10">
        <v>17</v>
      </c>
      <c r="D35" s="10">
        <v>13</v>
      </c>
      <c r="E35" s="15" t="s">
        <v>111</v>
      </c>
    </row>
    <row r="36" spans="1:11" ht="18.75" customHeight="1" x14ac:dyDescent="0.3">
      <c r="A36" s="12" t="s">
        <v>112</v>
      </c>
      <c r="B36" s="10">
        <v>12</v>
      </c>
      <c r="C36" s="10">
        <v>14</v>
      </c>
      <c r="D36" s="10">
        <v>14.5</v>
      </c>
      <c r="E36" s="15"/>
      <c r="I36" s="6">
        <f>(B36-B35)*2</f>
        <v>-6</v>
      </c>
      <c r="J36" s="6">
        <f>(C36-C35)*2</f>
        <v>-6</v>
      </c>
      <c r="K36" s="6">
        <f>(D36-D35)*2</f>
        <v>3</v>
      </c>
    </row>
    <row r="37" spans="1:11" ht="18.75" customHeight="1" x14ac:dyDescent="0.3">
      <c r="A37" s="13" t="s">
        <v>7</v>
      </c>
      <c r="B37" s="11">
        <f>(B34-B35)*2</f>
        <v>4</v>
      </c>
      <c r="C37" s="11">
        <f>(C34-C35)*2</f>
        <v>4</v>
      </c>
      <c r="D37" s="11">
        <f>(D34-D35)*2</f>
        <v>5</v>
      </c>
      <c r="E37" s="8"/>
      <c r="G37" s="8"/>
      <c r="H37" s="8"/>
    </row>
    <row r="38" spans="1:11" ht="18.75" customHeight="1" x14ac:dyDescent="0.3">
      <c r="A38" s="9" t="s">
        <v>8</v>
      </c>
      <c r="B38" s="34">
        <f>(B34-10)*2</f>
        <v>14</v>
      </c>
      <c r="C38" s="10">
        <f>(C34-10)*2</f>
        <v>18</v>
      </c>
      <c r="D38" s="33">
        <f>(D34-8)*2</f>
        <v>15</v>
      </c>
    </row>
    <row r="39" spans="1:11" ht="18.75" customHeight="1" x14ac:dyDescent="0.3">
      <c r="A39" s="30"/>
      <c r="B39" s="31" t="s">
        <v>90</v>
      </c>
      <c r="C39" s="31" t="s">
        <v>90</v>
      </c>
      <c r="D39" s="31" t="s">
        <v>89</v>
      </c>
    </row>
    <row r="41" spans="1:11" ht="18.75" customHeight="1" x14ac:dyDescent="0.3">
      <c r="B41" s="9">
        <v>10</v>
      </c>
      <c r="C41" s="9">
        <v>11</v>
      </c>
      <c r="D41" s="9">
        <v>12</v>
      </c>
      <c r="E41" s="9">
        <v>13</v>
      </c>
    </row>
    <row r="42" spans="1:11" ht="18.75" customHeight="1" x14ac:dyDescent="0.3">
      <c r="B42" s="14" t="s">
        <v>2</v>
      </c>
      <c r="C42" s="14" t="s">
        <v>2</v>
      </c>
      <c r="D42" s="14" t="s">
        <v>1</v>
      </c>
      <c r="E42" s="14" t="s">
        <v>1</v>
      </c>
    </row>
    <row r="43" spans="1:11" ht="18.75" customHeight="1" x14ac:dyDescent="0.3">
      <c r="A43" s="9" t="s">
        <v>34</v>
      </c>
      <c r="B43" s="14" t="s">
        <v>37</v>
      </c>
      <c r="C43" s="14" t="s">
        <v>37</v>
      </c>
      <c r="D43" s="14" t="s">
        <v>37</v>
      </c>
      <c r="E43" s="14" t="s">
        <v>36</v>
      </c>
    </row>
    <row r="44" spans="1:11" ht="18.75" customHeight="1" x14ac:dyDescent="0.3">
      <c r="A44" s="12" t="s">
        <v>75</v>
      </c>
      <c r="B44" s="10">
        <v>14</v>
      </c>
      <c r="C44" s="10">
        <v>13</v>
      </c>
      <c r="D44" s="10">
        <v>15</v>
      </c>
      <c r="E44" s="10">
        <v>16.5</v>
      </c>
    </row>
    <row r="45" spans="1:11" ht="18.75" customHeight="1" x14ac:dyDescent="0.3">
      <c r="A45" s="12" t="s">
        <v>77</v>
      </c>
      <c r="B45" s="10">
        <v>15</v>
      </c>
      <c r="C45" s="10">
        <v>15.5</v>
      </c>
      <c r="D45" s="10">
        <v>16</v>
      </c>
      <c r="E45" s="10">
        <v>18</v>
      </c>
    </row>
    <row r="46" spans="1:11" ht="18.75" customHeight="1" x14ac:dyDescent="0.3">
      <c r="A46" s="12" t="s">
        <v>83</v>
      </c>
      <c r="B46" s="10">
        <v>16</v>
      </c>
      <c r="C46" s="10">
        <v>16</v>
      </c>
      <c r="D46" s="10">
        <v>17</v>
      </c>
      <c r="E46" s="10">
        <v>18</v>
      </c>
    </row>
    <row r="47" spans="1:11" ht="18.75" customHeight="1" x14ac:dyDescent="0.3">
      <c r="A47" s="12" t="s">
        <v>98</v>
      </c>
      <c r="B47" s="10">
        <v>15</v>
      </c>
      <c r="C47" s="10">
        <v>15</v>
      </c>
      <c r="D47" s="10">
        <v>20</v>
      </c>
      <c r="E47" s="10" t="s">
        <v>99</v>
      </c>
      <c r="F47" s="16" t="s">
        <v>88</v>
      </c>
    </row>
    <row r="48" spans="1:11" ht="18.75" customHeight="1" x14ac:dyDescent="0.3">
      <c r="A48" s="12"/>
      <c r="B48" s="10"/>
      <c r="C48" s="10"/>
      <c r="D48" s="10"/>
      <c r="E48" s="10"/>
    </row>
    <row r="49" spans="1:6" ht="18.75" customHeight="1" x14ac:dyDescent="0.3">
      <c r="A49" s="13" t="s">
        <v>7</v>
      </c>
      <c r="B49" s="11"/>
      <c r="C49" s="11"/>
      <c r="D49" s="11"/>
      <c r="E49" s="11"/>
    </row>
    <row r="50" spans="1:6" ht="18.75" customHeight="1" x14ac:dyDescent="0.3">
      <c r="A50" s="9" t="s">
        <v>8</v>
      </c>
      <c r="B50" s="35">
        <f>(B47-6.5)*2</f>
        <v>17</v>
      </c>
      <c r="C50" s="35">
        <f>(C47-6.5)*2</f>
        <v>17</v>
      </c>
      <c r="D50" s="35">
        <f>(D47-10)*2</f>
        <v>20</v>
      </c>
      <c r="E50" s="10"/>
    </row>
    <row r="51" spans="1:6" ht="18.75" customHeight="1" x14ac:dyDescent="0.3">
      <c r="A51" s="30"/>
      <c r="B51" s="31" t="s">
        <v>91</v>
      </c>
      <c r="C51" s="31" t="s">
        <v>91</v>
      </c>
      <c r="D51" s="31" t="s">
        <v>90</v>
      </c>
      <c r="E51" s="31" t="s">
        <v>90</v>
      </c>
    </row>
    <row r="53" spans="1:6" s="29" customFormat="1" ht="43.2" x14ac:dyDescent="0.3">
      <c r="A53" s="27"/>
      <c r="B53" s="28"/>
      <c r="C53" s="28"/>
      <c r="D53" s="28" t="s">
        <v>100</v>
      </c>
      <c r="F53" s="26"/>
    </row>
    <row r="54" spans="1:6" ht="18.75" customHeight="1" x14ac:dyDescent="0.3">
      <c r="B54" s="26"/>
      <c r="C54" s="26"/>
      <c r="D54" s="26" t="s">
        <v>84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G25" sqref="G25"/>
    </sheetView>
  </sheetViews>
  <sheetFormatPr baseColWidth="10" defaultColWidth="11.44140625" defaultRowHeight="14.4" x14ac:dyDescent="0.3"/>
  <cols>
    <col min="1" max="1" width="15.44140625" style="6" customWidth="1"/>
    <col min="2" max="2" width="11.5546875" style="6" customWidth="1"/>
    <col min="3" max="3" width="2.21875" style="6" customWidth="1"/>
    <col min="4" max="4" width="11.5546875" style="17" customWidth="1"/>
    <col min="5" max="5" width="2.21875" style="6" customWidth="1"/>
    <col min="6" max="6" width="11.44140625" style="6"/>
    <col min="7" max="7" width="13.5546875" style="6" bestFit="1" customWidth="1"/>
    <col min="8" max="8" width="11.44140625" style="6"/>
    <col min="9" max="9" width="13.5546875" style="6" bestFit="1" customWidth="1"/>
    <col min="10" max="10" width="11.44140625" style="6"/>
    <col min="11" max="11" width="2.21875" style="6" customWidth="1"/>
    <col min="12" max="12" width="11.44140625" style="6"/>
    <col min="13" max="13" width="13.5546875" style="6" bestFit="1" customWidth="1"/>
    <col min="14" max="14" width="2.21875" style="6" customWidth="1"/>
    <col min="15" max="15" width="11.44140625" style="6"/>
    <col min="16" max="16" width="13.5546875" style="6" bestFit="1" customWidth="1"/>
    <col min="17" max="18" width="11.44140625" style="6"/>
    <col min="19" max="19" width="13.5546875" style="6" bestFit="1" customWidth="1"/>
    <col min="20" max="20" width="11.44140625" style="6"/>
    <col min="21" max="21" width="2.21875" style="6" customWidth="1"/>
    <col min="22" max="22" width="14.21875" style="6" bestFit="1" customWidth="1"/>
    <col min="23" max="16384" width="11.44140625" style="6"/>
  </cols>
  <sheetData>
    <row r="1" spans="1:25" ht="18.75" customHeight="1" x14ac:dyDescent="0.3"/>
    <row r="2" spans="1:25" s="5" customFormat="1" ht="18.600000000000001" customHeight="1" x14ac:dyDescent="0.3">
      <c r="A2" s="5" t="s">
        <v>12</v>
      </c>
      <c r="B2" s="5" t="s">
        <v>13</v>
      </c>
      <c r="D2" s="18" t="s">
        <v>24</v>
      </c>
      <c r="F2" s="5" t="s">
        <v>11</v>
      </c>
      <c r="G2" s="5" t="s">
        <v>10</v>
      </c>
      <c r="H2" s="5" t="s">
        <v>11</v>
      </c>
      <c r="I2" s="5" t="s">
        <v>27</v>
      </c>
      <c r="J2" s="5" t="s">
        <v>30</v>
      </c>
      <c r="L2" s="5" t="s">
        <v>11</v>
      </c>
      <c r="M2" s="5" t="s">
        <v>10</v>
      </c>
      <c r="O2" s="5" t="s">
        <v>11</v>
      </c>
      <c r="P2" s="5" t="s">
        <v>14</v>
      </c>
      <c r="Q2" s="5" t="s">
        <v>11</v>
      </c>
      <c r="R2" s="5" t="s">
        <v>14</v>
      </c>
      <c r="S2" s="5" t="s">
        <v>11</v>
      </c>
      <c r="T2" s="5" t="s">
        <v>14</v>
      </c>
      <c r="V2" s="5" t="s">
        <v>10</v>
      </c>
      <c r="W2" s="5" t="s">
        <v>14</v>
      </c>
      <c r="X2" s="5" t="s">
        <v>11</v>
      </c>
      <c r="Y2" s="5" t="s">
        <v>10</v>
      </c>
    </row>
    <row r="3" spans="1:25" ht="18.75" customHeight="1" x14ac:dyDescent="0.3">
      <c r="A3" s="6">
        <v>1</v>
      </c>
      <c r="B3" s="6" t="s">
        <v>0</v>
      </c>
      <c r="D3" s="17" t="s">
        <v>25</v>
      </c>
      <c r="F3" s="6" t="s">
        <v>18</v>
      </c>
      <c r="G3" s="6" t="s">
        <v>19</v>
      </c>
      <c r="H3" s="6" t="s">
        <v>22</v>
      </c>
      <c r="I3" s="6" t="s">
        <v>28</v>
      </c>
      <c r="J3" s="6" t="s">
        <v>31</v>
      </c>
      <c r="L3" s="6" t="s">
        <v>33</v>
      </c>
      <c r="M3" s="6" t="s">
        <v>19</v>
      </c>
      <c r="Q3" s="6" t="s">
        <v>81</v>
      </c>
      <c r="R3" s="6">
        <v>50</v>
      </c>
      <c r="S3" s="6" t="s">
        <v>78</v>
      </c>
      <c r="T3" s="6" t="s">
        <v>79</v>
      </c>
      <c r="V3" s="6" t="s">
        <v>85</v>
      </c>
      <c r="W3" s="6" t="s">
        <v>86</v>
      </c>
      <c r="X3" s="6" t="s">
        <v>101</v>
      </c>
      <c r="Y3" s="6" t="s">
        <v>103</v>
      </c>
    </row>
    <row r="4" spans="1:25" ht="18.75" customHeight="1" x14ac:dyDescent="0.3">
      <c r="A4" s="6">
        <v>2</v>
      </c>
      <c r="B4" s="6" t="s">
        <v>0</v>
      </c>
      <c r="D4" s="17" t="s">
        <v>25</v>
      </c>
      <c r="F4" s="6" t="s">
        <v>21</v>
      </c>
      <c r="G4" s="6" t="s">
        <v>19</v>
      </c>
      <c r="H4" s="6" t="s">
        <v>18</v>
      </c>
      <c r="I4" s="6" t="s">
        <v>29</v>
      </c>
      <c r="J4" s="6" t="s">
        <v>32</v>
      </c>
      <c r="O4" s="6" t="s">
        <v>22</v>
      </c>
      <c r="P4" s="6" t="s">
        <v>23</v>
      </c>
      <c r="Q4" s="6" t="s">
        <v>81</v>
      </c>
      <c r="R4" s="6">
        <v>20</v>
      </c>
      <c r="S4" s="6" t="s">
        <v>78</v>
      </c>
      <c r="T4" s="6" t="s">
        <v>80</v>
      </c>
      <c r="V4" s="6" t="s">
        <v>85</v>
      </c>
      <c r="W4" s="6" t="s">
        <v>86</v>
      </c>
      <c r="X4" s="6" t="s">
        <v>101</v>
      </c>
      <c r="Y4" s="6" t="s">
        <v>103</v>
      </c>
    </row>
    <row r="5" spans="1:25" ht="18.75" customHeight="1" x14ac:dyDescent="0.3">
      <c r="A5" s="6">
        <v>3</v>
      </c>
      <c r="B5" s="6" t="s">
        <v>15</v>
      </c>
      <c r="D5" s="17" t="s">
        <v>25</v>
      </c>
      <c r="F5" s="6" t="s">
        <v>18</v>
      </c>
      <c r="G5" s="6" t="s">
        <v>19</v>
      </c>
      <c r="H5" s="6" t="s">
        <v>22</v>
      </c>
      <c r="I5" s="6" t="s">
        <v>28</v>
      </c>
      <c r="J5" s="6" t="s">
        <v>31</v>
      </c>
      <c r="L5" s="6" t="s">
        <v>33</v>
      </c>
      <c r="M5" s="6" t="s">
        <v>19</v>
      </c>
      <c r="Q5" s="6" t="s">
        <v>81</v>
      </c>
      <c r="R5" s="6">
        <v>20</v>
      </c>
      <c r="S5" s="6" t="s">
        <v>78</v>
      </c>
      <c r="T5" s="6">
        <v>10</v>
      </c>
      <c r="V5" s="6" t="s">
        <v>85</v>
      </c>
      <c r="W5" s="6" t="s">
        <v>86</v>
      </c>
      <c r="X5" s="6" t="s">
        <v>101</v>
      </c>
      <c r="Y5" s="6" t="s">
        <v>103</v>
      </c>
    </row>
    <row r="6" spans="1:25" ht="18.75" customHeight="1" x14ac:dyDescent="0.3">
      <c r="A6" s="6">
        <v>4</v>
      </c>
      <c r="B6" s="6" t="s">
        <v>15</v>
      </c>
      <c r="D6" s="17" t="s">
        <v>25</v>
      </c>
      <c r="F6" s="6" t="s">
        <v>21</v>
      </c>
      <c r="G6" s="6" t="s">
        <v>19</v>
      </c>
      <c r="H6" s="6" t="s">
        <v>18</v>
      </c>
      <c r="I6" s="6" t="s">
        <v>29</v>
      </c>
      <c r="J6" s="6" t="s">
        <v>32</v>
      </c>
      <c r="O6" s="6" t="s">
        <v>22</v>
      </c>
      <c r="P6" s="6">
        <v>600</v>
      </c>
      <c r="Q6" s="6" t="s">
        <v>81</v>
      </c>
      <c r="R6" s="6">
        <v>700</v>
      </c>
      <c r="S6" s="6" t="s">
        <v>78</v>
      </c>
      <c r="T6" s="6">
        <v>85</v>
      </c>
      <c r="V6" s="6" t="s">
        <v>85</v>
      </c>
      <c r="W6" s="6" t="s">
        <v>86</v>
      </c>
      <c r="X6" s="6" t="s">
        <v>102</v>
      </c>
      <c r="Y6" s="6" t="s">
        <v>103</v>
      </c>
    </row>
    <row r="7" spans="1:25" ht="18.75" customHeight="1" x14ac:dyDescent="0.3">
      <c r="A7" s="6">
        <v>5</v>
      </c>
      <c r="B7" s="6" t="s">
        <v>15</v>
      </c>
      <c r="D7" s="17" t="s">
        <v>25</v>
      </c>
      <c r="F7" s="6" t="s">
        <v>20</v>
      </c>
      <c r="G7" s="6" t="s">
        <v>19</v>
      </c>
      <c r="Q7" s="6" t="s">
        <v>81</v>
      </c>
      <c r="R7" s="6">
        <v>500</v>
      </c>
      <c r="S7" s="6" t="s">
        <v>78</v>
      </c>
      <c r="T7" s="6">
        <v>250</v>
      </c>
      <c r="V7" s="6" t="s">
        <v>85</v>
      </c>
      <c r="W7" s="6" t="s">
        <v>86</v>
      </c>
      <c r="X7" s="6" t="s">
        <v>102</v>
      </c>
      <c r="Y7" s="16" t="s">
        <v>106</v>
      </c>
    </row>
    <row r="8" spans="1:25" ht="18.75" customHeight="1" x14ac:dyDescent="0.3">
      <c r="A8" s="6">
        <v>6</v>
      </c>
      <c r="B8" s="6" t="s">
        <v>15</v>
      </c>
      <c r="D8" s="17" t="s">
        <v>25</v>
      </c>
      <c r="F8" s="6" t="s">
        <v>20</v>
      </c>
      <c r="G8" s="6" t="s">
        <v>19</v>
      </c>
      <c r="Q8" s="6" t="s">
        <v>81</v>
      </c>
      <c r="R8" s="6">
        <v>75</v>
      </c>
      <c r="S8" s="6" t="s">
        <v>78</v>
      </c>
      <c r="T8" s="6">
        <v>40</v>
      </c>
      <c r="V8" s="6" t="s">
        <v>85</v>
      </c>
      <c r="W8" s="6" t="s">
        <v>86</v>
      </c>
      <c r="X8" s="6" t="s">
        <v>102</v>
      </c>
      <c r="Y8" s="16" t="s">
        <v>104</v>
      </c>
    </row>
    <row r="9" spans="1:25" ht="18.75" customHeight="1" x14ac:dyDescent="0.3">
      <c r="A9" s="6">
        <v>7</v>
      </c>
      <c r="B9" s="6" t="s">
        <v>15</v>
      </c>
      <c r="D9" s="17" t="s">
        <v>25</v>
      </c>
      <c r="F9" s="6" t="s">
        <v>18</v>
      </c>
      <c r="G9" s="6" t="s">
        <v>19</v>
      </c>
      <c r="H9" s="6" t="s">
        <v>18</v>
      </c>
      <c r="I9" s="6" t="s">
        <v>29</v>
      </c>
      <c r="J9" s="6" t="s">
        <v>32</v>
      </c>
      <c r="Q9" s="6" t="s">
        <v>81</v>
      </c>
      <c r="R9" s="6">
        <v>40</v>
      </c>
      <c r="S9" s="6" t="s">
        <v>78</v>
      </c>
      <c r="T9" s="6">
        <v>5</v>
      </c>
      <c r="V9" s="6" t="s">
        <v>85</v>
      </c>
      <c r="W9" s="6" t="s">
        <v>86</v>
      </c>
      <c r="X9" s="6" t="s">
        <v>102</v>
      </c>
      <c r="Y9" s="6" t="s">
        <v>103</v>
      </c>
    </row>
    <row r="10" spans="1:25" ht="18.75" customHeight="1" x14ac:dyDescent="0.3">
      <c r="A10" s="6">
        <v>8</v>
      </c>
      <c r="B10" s="6" t="s">
        <v>15</v>
      </c>
      <c r="D10" s="17" t="s">
        <v>25</v>
      </c>
      <c r="F10" s="6" t="s">
        <v>21</v>
      </c>
      <c r="G10" s="6" t="s">
        <v>19</v>
      </c>
      <c r="H10" s="6" t="s">
        <v>22</v>
      </c>
      <c r="I10" s="6" t="s">
        <v>28</v>
      </c>
      <c r="J10" s="6" t="s">
        <v>31</v>
      </c>
      <c r="L10" s="6" t="s">
        <v>33</v>
      </c>
      <c r="M10" s="6" t="s">
        <v>19</v>
      </c>
      <c r="O10" s="6" t="s">
        <v>22</v>
      </c>
      <c r="P10" s="6" t="s">
        <v>23</v>
      </c>
      <c r="Q10" s="6" t="s">
        <v>81</v>
      </c>
      <c r="R10" s="6">
        <v>20</v>
      </c>
      <c r="S10" s="6" t="s">
        <v>78</v>
      </c>
      <c r="T10" s="6">
        <v>1</v>
      </c>
      <c r="V10" s="6" t="s">
        <v>85</v>
      </c>
      <c r="W10" s="6" t="s">
        <v>86</v>
      </c>
      <c r="X10" s="6" t="s">
        <v>102</v>
      </c>
      <c r="Y10" s="6" t="s">
        <v>103</v>
      </c>
    </row>
    <row r="11" spans="1:25" ht="18.75" customHeight="1" x14ac:dyDescent="0.3">
      <c r="A11" s="6">
        <v>9</v>
      </c>
      <c r="B11" s="6" t="s">
        <v>0</v>
      </c>
      <c r="D11" s="17" t="s">
        <v>25</v>
      </c>
      <c r="F11" s="6" t="s">
        <v>18</v>
      </c>
      <c r="G11" s="6" t="s">
        <v>19</v>
      </c>
      <c r="H11" s="6" t="s">
        <v>22</v>
      </c>
      <c r="I11" s="6" t="s">
        <v>28</v>
      </c>
      <c r="J11" s="6" t="s">
        <v>31</v>
      </c>
      <c r="L11" s="6" t="s">
        <v>33</v>
      </c>
      <c r="M11" s="6" t="s">
        <v>19</v>
      </c>
      <c r="Q11" s="6" t="s">
        <v>81</v>
      </c>
      <c r="R11" s="6">
        <v>50</v>
      </c>
      <c r="S11" s="6" t="s">
        <v>78</v>
      </c>
      <c r="T11" s="6">
        <v>1</v>
      </c>
      <c r="V11" s="6" t="s">
        <v>85</v>
      </c>
      <c r="W11" s="6" t="s">
        <v>86</v>
      </c>
      <c r="X11" s="6" t="s">
        <v>102</v>
      </c>
      <c r="Y11" s="6" t="s">
        <v>103</v>
      </c>
    </row>
    <row r="12" spans="1:25" ht="18.75" customHeight="1" x14ac:dyDescent="0.3"/>
    <row r="13" spans="1:25" ht="18.75" customHeight="1" x14ac:dyDescent="0.3"/>
    <row r="14" spans="1:25" ht="18.75" customHeight="1" x14ac:dyDescent="0.3">
      <c r="A14" s="5" t="s">
        <v>12</v>
      </c>
      <c r="B14" s="5" t="s">
        <v>13</v>
      </c>
      <c r="C14" s="5"/>
      <c r="D14" s="18" t="s">
        <v>24</v>
      </c>
      <c r="E14" s="5"/>
      <c r="F14" s="5" t="s">
        <v>11</v>
      </c>
      <c r="G14" s="5" t="s">
        <v>10</v>
      </c>
      <c r="H14" s="5" t="s">
        <v>11</v>
      </c>
      <c r="I14" s="5" t="s">
        <v>10</v>
      </c>
    </row>
    <row r="15" spans="1:25" ht="18.75" customHeight="1" x14ac:dyDescent="0.3">
      <c r="A15" s="6">
        <v>10</v>
      </c>
      <c r="B15" s="6" t="s">
        <v>15</v>
      </c>
      <c r="D15" s="17" t="s">
        <v>26</v>
      </c>
      <c r="F15" s="6" t="s">
        <v>17</v>
      </c>
      <c r="G15" s="6" t="s">
        <v>76</v>
      </c>
      <c r="H15" s="6" t="s">
        <v>20</v>
      </c>
      <c r="I15" s="6" t="s">
        <v>76</v>
      </c>
      <c r="L15" s="6" t="s">
        <v>75</v>
      </c>
      <c r="M15" s="6" t="s">
        <v>76</v>
      </c>
      <c r="O15" s="6" t="s">
        <v>77</v>
      </c>
      <c r="P15" s="6" t="s">
        <v>76</v>
      </c>
      <c r="R15" s="6" t="s">
        <v>83</v>
      </c>
      <c r="S15" s="6" t="s">
        <v>76</v>
      </c>
    </row>
    <row r="16" spans="1:25" ht="18.75" customHeight="1" x14ac:dyDescent="0.3">
      <c r="A16" s="6">
        <v>11</v>
      </c>
      <c r="B16" s="6" t="s">
        <v>16</v>
      </c>
      <c r="D16" s="17" t="s">
        <v>26</v>
      </c>
      <c r="F16" s="6" t="s">
        <v>17</v>
      </c>
      <c r="G16" s="6" t="s">
        <v>76</v>
      </c>
      <c r="H16" s="6" t="s">
        <v>20</v>
      </c>
      <c r="I16" s="6" t="s">
        <v>76</v>
      </c>
      <c r="L16" s="6" t="s">
        <v>75</v>
      </c>
      <c r="M16" s="6" t="s">
        <v>76</v>
      </c>
      <c r="O16" s="6" t="s">
        <v>77</v>
      </c>
      <c r="P16" s="6" t="s">
        <v>76</v>
      </c>
      <c r="R16" s="6" t="s">
        <v>83</v>
      </c>
      <c r="S16" s="6" t="s">
        <v>76</v>
      </c>
    </row>
    <row r="17" spans="1:25" ht="18.75" customHeight="1" x14ac:dyDescent="0.3">
      <c r="A17" s="6">
        <v>12</v>
      </c>
      <c r="B17" s="6" t="s">
        <v>16</v>
      </c>
      <c r="D17" s="17" t="s">
        <v>26</v>
      </c>
      <c r="F17" s="6" t="s">
        <v>17</v>
      </c>
      <c r="G17" s="6" t="s">
        <v>76</v>
      </c>
      <c r="H17" s="6" t="s">
        <v>20</v>
      </c>
      <c r="I17" s="6" t="s">
        <v>76</v>
      </c>
      <c r="L17" s="6" t="s">
        <v>75</v>
      </c>
      <c r="M17" s="6" t="s">
        <v>76</v>
      </c>
      <c r="O17" s="6" t="s">
        <v>77</v>
      </c>
      <c r="P17" s="6" t="s">
        <v>76</v>
      </c>
      <c r="R17" s="6" t="s">
        <v>83</v>
      </c>
      <c r="S17" s="6" t="s">
        <v>76</v>
      </c>
    </row>
    <row r="18" spans="1:25" x14ac:dyDescent="0.3">
      <c r="A18" s="6">
        <v>13</v>
      </c>
      <c r="B18" s="6" t="s">
        <v>16</v>
      </c>
      <c r="D18" s="17" t="s">
        <v>26</v>
      </c>
      <c r="F18" s="6" t="s">
        <v>17</v>
      </c>
      <c r="G18" s="6" t="s">
        <v>76</v>
      </c>
      <c r="H18" s="6" t="s">
        <v>20</v>
      </c>
      <c r="I18" s="6" t="s">
        <v>76</v>
      </c>
      <c r="L18" s="6" t="s">
        <v>75</v>
      </c>
      <c r="M18" s="6" t="s">
        <v>76</v>
      </c>
      <c r="O18" s="6" t="s">
        <v>77</v>
      </c>
      <c r="P18" s="6" t="s">
        <v>76</v>
      </c>
      <c r="R18" s="6" t="s">
        <v>83</v>
      </c>
      <c r="S18" s="6" t="s">
        <v>76</v>
      </c>
      <c r="Y18" s="16" t="s">
        <v>105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"/>
  <sheetViews>
    <sheetView topLeftCell="N1" workbookViewId="0">
      <selection activeCell="V13" sqref="V13"/>
    </sheetView>
  </sheetViews>
  <sheetFormatPr baseColWidth="10" defaultRowHeight="14.4" x14ac:dyDescent="0.3"/>
  <cols>
    <col min="7" max="7" width="13.5546875" bestFit="1" customWidth="1"/>
    <col min="12" max="12" width="2.21875" customWidth="1"/>
    <col min="14" max="14" width="13.5546875" bestFit="1" customWidth="1"/>
    <col min="15" max="15" width="2.21875" customWidth="1"/>
    <col min="17" max="17" width="14.44140625" customWidth="1"/>
    <col min="18" max="18" width="2.33203125" customWidth="1"/>
    <col min="20" max="20" width="14.88671875" customWidth="1"/>
    <col min="21" max="21" width="17.33203125" bestFit="1" customWidth="1"/>
    <col min="22" max="22" width="14.88671875" customWidth="1"/>
    <col min="23" max="23" width="2.21875" customWidth="1"/>
    <col min="25" max="25" width="13.5546875" bestFit="1" customWidth="1"/>
  </cols>
  <sheetData>
    <row r="2" spans="1:27" x14ac:dyDescent="0.3">
      <c r="A2" t="s">
        <v>117</v>
      </c>
    </row>
    <row r="3" spans="1:27" s="5" customFormat="1" ht="18.600000000000001" customHeight="1" x14ac:dyDescent="0.3">
      <c r="A3" s="5" t="s">
        <v>12</v>
      </c>
      <c r="B3" s="5" t="s">
        <v>13</v>
      </c>
      <c r="D3" s="18" t="s">
        <v>24</v>
      </c>
      <c r="F3" s="5" t="s">
        <v>11</v>
      </c>
      <c r="G3" s="5" t="s">
        <v>10</v>
      </c>
      <c r="H3" s="5" t="s">
        <v>11</v>
      </c>
      <c r="I3" s="5" t="s">
        <v>27</v>
      </c>
      <c r="J3" s="5" t="s">
        <v>30</v>
      </c>
      <c r="K3" s="5" t="s">
        <v>14</v>
      </c>
      <c r="M3" s="5" t="s">
        <v>11</v>
      </c>
      <c r="N3" s="5" t="s">
        <v>10</v>
      </c>
      <c r="P3" s="5" t="s">
        <v>11</v>
      </c>
      <c r="Q3" s="5" t="s">
        <v>10</v>
      </c>
      <c r="S3" s="5" t="s">
        <v>11</v>
      </c>
      <c r="T3" s="5" t="s">
        <v>10</v>
      </c>
      <c r="U3" s="5" t="s">
        <v>141</v>
      </c>
      <c r="V3" s="5" t="s">
        <v>14</v>
      </c>
      <c r="X3" s="5" t="s">
        <v>11</v>
      </c>
      <c r="Y3" s="5" t="s">
        <v>10</v>
      </c>
      <c r="Z3" s="5" t="s">
        <v>14</v>
      </c>
    </row>
    <row r="4" spans="1:27" s="6" customFormat="1" ht="18.75" customHeight="1" x14ac:dyDescent="0.3">
      <c r="A4" s="38">
        <v>1</v>
      </c>
      <c r="B4" s="38" t="s">
        <v>0</v>
      </c>
      <c r="C4" s="38"/>
      <c r="D4" s="39" t="s">
        <v>25</v>
      </c>
      <c r="E4" s="38"/>
      <c r="F4" s="38" t="s">
        <v>115</v>
      </c>
      <c r="G4" s="38" t="s">
        <v>119</v>
      </c>
      <c r="H4" s="6" t="s">
        <v>129</v>
      </c>
      <c r="I4" s="6" t="s">
        <v>29</v>
      </c>
      <c r="J4" s="6" t="s">
        <v>32</v>
      </c>
      <c r="K4" s="6">
        <v>3</v>
      </c>
      <c r="S4" s="6" t="s">
        <v>137</v>
      </c>
      <c r="T4" s="6" t="s">
        <v>142</v>
      </c>
      <c r="U4" s="6" t="s">
        <v>29</v>
      </c>
      <c r="V4" s="6">
        <v>5</v>
      </c>
    </row>
    <row r="5" spans="1:27" s="6" customFormat="1" ht="18.75" customHeight="1" x14ac:dyDescent="0.3">
      <c r="A5" s="38">
        <v>2</v>
      </c>
      <c r="B5" s="38" t="s">
        <v>0</v>
      </c>
      <c r="C5" s="38"/>
      <c r="D5" s="39" t="s">
        <v>25</v>
      </c>
      <c r="E5" s="38"/>
      <c r="F5" s="38" t="s">
        <v>115</v>
      </c>
      <c r="G5" s="38" t="s">
        <v>120</v>
      </c>
      <c r="H5" s="6" t="s">
        <v>129</v>
      </c>
      <c r="I5" s="6" t="s">
        <v>29</v>
      </c>
      <c r="J5" s="6" t="s">
        <v>32</v>
      </c>
      <c r="K5" s="6">
        <v>13</v>
      </c>
      <c r="S5" s="6" t="s">
        <v>137</v>
      </c>
      <c r="T5" s="6" t="s">
        <v>143</v>
      </c>
      <c r="U5" s="6" t="s">
        <v>145</v>
      </c>
      <c r="V5" s="6">
        <v>200</v>
      </c>
    </row>
    <row r="6" spans="1:27" s="6" customFormat="1" ht="18.75" customHeight="1" x14ac:dyDescent="0.3">
      <c r="A6" s="38">
        <v>3</v>
      </c>
      <c r="B6" s="38" t="s">
        <v>15</v>
      </c>
      <c r="C6" s="38"/>
      <c r="D6" s="39" t="s">
        <v>25</v>
      </c>
      <c r="E6" s="38"/>
      <c r="F6" s="38" t="s">
        <v>115</v>
      </c>
      <c r="G6" s="38" t="s">
        <v>121</v>
      </c>
      <c r="H6" s="6" t="s">
        <v>129</v>
      </c>
      <c r="I6" s="6" t="s">
        <v>29</v>
      </c>
      <c r="J6" s="6" t="s">
        <v>32</v>
      </c>
      <c r="K6" s="6">
        <v>3</v>
      </c>
      <c r="S6" s="6" t="s">
        <v>137</v>
      </c>
      <c r="T6" s="6" t="s">
        <v>143</v>
      </c>
      <c r="U6" s="6" t="s">
        <v>29</v>
      </c>
      <c r="V6" s="6">
        <v>25</v>
      </c>
    </row>
    <row r="7" spans="1:27" s="6" customFormat="1" ht="18.75" customHeight="1" x14ac:dyDescent="0.3">
      <c r="A7" s="38">
        <v>4</v>
      </c>
      <c r="B7" s="38" t="s">
        <v>16</v>
      </c>
      <c r="C7" s="38"/>
      <c r="D7" s="39" t="s">
        <v>25</v>
      </c>
      <c r="E7" s="38"/>
      <c r="F7" s="38" t="s">
        <v>115</v>
      </c>
      <c r="G7" s="38" t="s">
        <v>122</v>
      </c>
      <c r="H7" s="38" t="s">
        <v>129</v>
      </c>
      <c r="I7" s="38"/>
      <c r="J7" s="38"/>
      <c r="K7" s="38"/>
      <c r="L7" s="38"/>
      <c r="M7" s="38" t="s">
        <v>129</v>
      </c>
      <c r="N7" s="38" t="s">
        <v>130</v>
      </c>
      <c r="O7" s="38"/>
      <c r="P7" s="38" t="s">
        <v>135</v>
      </c>
      <c r="Q7" s="38" t="s">
        <v>130</v>
      </c>
      <c r="R7" s="38"/>
      <c r="S7" s="38" t="s">
        <v>137</v>
      </c>
      <c r="T7" s="38" t="s">
        <v>130</v>
      </c>
      <c r="U7" s="38"/>
      <c r="V7" s="38">
        <v>20</v>
      </c>
      <c r="W7" s="38"/>
      <c r="X7" s="38" t="s">
        <v>138</v>
      </c>
      <c r="Y7" s="38" t="s">
        <v>130</v>
      </c>
    </row>
    <row r="8" spans="1:27" s="6" customFormat="1" ht="18.75" customHeight="1" x14ac:dyDescent="0.3">
      <c r="A8" s="38">
        <v>5</v>
      </c>
      <c r="B8" s="38" t="s">
        <v>16</v>
      </c>
      <c r="C8" s="38"/>
      <c r="D8" s="39" t="s">
        <v>25</v>
      </c>
      <c r="E8" s="38"/>
      <c r="F8" s="38" t="s">
        <v>115</v>
      </c>
      <c r="G8" s="38" t="s">
        <v>122</v>
      </c>
      <c r="H8" s="38" t="s">
        <v>129</v>
      </c>
      <c r="I8" s="38"/>
      <c r="J8" s="38"/>
      <c r="K8" s="38"/>
      <c r="L8" s="38"/>
      <c r="M8" s="38" t="s">
        <v>129</v>
      </c>
      <c r="N8" s="38" t="s">
        <v>130</v>
      </c>
      <c r="O8" s="38"/>
      <c r="P8" s="38" t="s">
        <v>135</v>
      </c>
      <c r="Q8" s="38" t="s">
        <v>130</v>
      </c>
      <c r="R8" s="38"/>
      <c r="S8" s="38" t="s">
        <v>137</v>
      </c>
      <c r="T8" s="38" t="s">
        <v>130</v>
      </c>
      <c r="U8" s="38"/>
      <c r="V8" s="38"/>
      <c r="W8" s="38"/>
      <c r="X8" s="38" t="s">
        <v>138</v>
      </c>
      <c r="Y8" s="38" t="s">
        <v>130</v>
      </c>
      <c r="AA8" s="16"/>
    </row>
    <row r="9" spans="1:27" s="6" customFormat="1" ht="18.75" customHeight="1" x14ac:dyDescent="0.3">
      <c r="A9" s="38">
        <v>6</v>
      </c>
      <c r="B9" s="38" t="s">
        <v>16</v>
      </c>
      <c r="C9" s="38"/>
      <c r="D9" s="39" t="s">
        <v>25</v>
      </c>
      <c r="E9" s="38"/>
      <c r="F9" s="38" t="s">
        <v>115</v>
      </c>
      <c r="G9" s="38" t="s">
        <v>123</v>
      </c>
      <c r="H9" s="6" t="s">
        <v>129</v>
      </c>
      <c r="I9" s="6" t="s">
        <v>29</v>
      </c>
      <c r="J9" s="6" t="s">
        <v>32</v>
      </c>
      <c r="K9" s="6">
        <v>0</v>
      </c>
      <c r="S9" s="6" t="s">
        <v>137</v>
      </c>
      <c r="T9" s="6" t="s">
        <v>142</v>
      </c>
      <c r="U9" s="6" t="s">
        <v>29</v>
      </c>
      <c r="V9" s="6">
        <v>10</v>
      </c>
      <c r="AA9" s="16"/>
    </row>
    <row r="10" spans="1:27" s="6" customFormat="1" ht="18.75" customHeight="1" x14ac:dyDescent="0.3">
      <c r="A10" s="38">
        <v>7</v>
      </c>
      <c r="B10" s="38" t="s">
        <v>16</v>
      </c>
      <c r="C10" s="38"/>
      <c r="D10" s="39" t="s">
        <v>25</v>
      </c>
      <c r="E10" s="38"/>
      <c r="F10" s="38" t="s">
        <v>115</v>
      </c>
      <c r="G10" s="38" t="s">
        <v>123</v>
      </c>
      <c r="H10" s="6" t="s">
        <v>129</v>
      </c>
      <c r="I10" s="6" t="s">
        <v>29</v>
      </c>
      <c r="J10" s="6" t="s">
        <v>32</v>
      </c>
      <c r="K10" s="6">
        <v>0</v>
      </c>
      <c r="S10" s="6" t="s">
        <v>137</v>
      </c>
      <c r="T10" s="6" t="s">
        <v>142</v>
      </c>
      <c r="U10" s="6" t="s">
        <v>29</v>
      </c>
      <c r="V10" s="6">
        <v>15</v>
      </c>
    </row>
    <row r="11" spans="1:27" s="6" customFormat="1" ht="18.75" customHeight="1" x14ac:dyDescent="0.3">
      <c r="A11" s="38">
        <v>8</v>
      </c>
      <c r="B11" s="38" t="s">
        <v>15</v>
      </c>
      <c r="C11" s="38"/>
      <c r="D11" s="39" t="s">
        <v>25</v>
      </c>
      <c r="E11" s="38"/>
      <c r="F11" s="38" t="s">
        <v>115</v>
      </c>
      <c r="G11" s="38" t="s">
        <v>121</v>
      </c>
      <c r="H11" s="6" t="s">
        <v>129</v>
      </c>
      <c r="I11" s="6" t="s">
        <v>29</v>
      </c>
      <c r="J11" s="6" t="s">
        <v>32</v>
      </c>
      <c r="K11" s="6">
        <v>300</v>
      </c>
      <c r="S11" s="6" t="s">
        <v>137</v>
      </c>
      <c r="T11" s="6" t="s">
        <v>143</v>
      </c>
      <c r="U11" s="6" t="s">
        <v>144</v>
      </c>
      <c r="V11" s="6">
        <v>15</v>
      </c>
      <c r="X11" s="38" t="s">
        <v>138</v>
      </c>
      <c r="Y11" s="6" t="s">
        <v>132</v>
      </c>
    </row>
    <row r="12" spans="1:27" s="6" customFormat="1" ht="18.75" customHeight="1" x14ac:dyDescent="0.3">
      <c r="A12" s="38">
        <v>9</v>
      </c>
      <c r="B12" s="38" t="s">
        <v>0</v>
      </c>
      <c r="C12" s="38"/>
      <c r="D12" s="39" t="s">
        <v>25</v>
      </c>
      <c r="E12" s="38"/>
      <c r="F12" s="38" t="s">
        <v>115</v>
      </c>
      <c r="G12" s="38" t="s">
        <v>123</v>
      </c>
      <c r="H12" s="6" t="s">
        <v>129</v>
      </c>
      <c r="I12" s="6" t="s">
        <v>29</v>
      </c>
      <c r="J12" s="6" t="s">
        <v>32</v>
      </c>
      <c r="K12" s="6">
        <v>0</v>
      </c>
      <c r="S12" s="6" t="s">
        <v>137</v>
      </c>
      <c r="T12" s="6" t="s">
        <v>142</v>
      </c>
      <c r="U12" s="6" t="s">
        <v>144</v>
      </c>
      <c r="V12" s="6">
        <v>0</v>
      </c>
      <c r="X12" s="38" t="s">
        <v>138</v>
      </c>
      <c r="Y12" s="6" t="s">
        <v>132</v>
      </c>
    </row>
    <row r="13" spans="1:27" s="6" customFormat="1" ht="18.75" customHeight="1" x14ac:dyDescent="0.3">
      <c r="D13" s="17"/>
    </row>
    <row r="14" spans="1:27" s="6" customFormat="1" x14ac:dyDescent="0.3">
      <c r="A14" s="6" t="s">
        <v>118</v>
      </c>
      <c r="D14" s="17"/>
    </row>
    <row r="15" spans="1:27" s="6" customFormat="1" ht="18.75" customHeight="1" x14ac:dyDescent="0.3">
      <c r="A15" s="5" t="s">
        <v>12</v>
      </c>
      <c r="B15" s="5" t="s">
        <v>13</v>
      </c>
      <c r="C15" s="5"/>
      <c r="D15" s="18" t="s">
        <v>24</v>
      </c>
      <c r="E15" s="5"/>
      <c r="F15" s="5" t="s">
        <v>11</v>
      </c>
      <c r="G15" s="5" t="s">
        <v>10</v>
      </c>
      <c r="H15" s="5" t="s">
        <v>11</v>
      </c>
      <c r="I15" s="5" t="s">
        <v>10</v>
      </c>
      <c r="M15" s="5" t="s">
        <v>11</v>
      </c>
      <c r="N15" s="5" t="s">
        <v>10</v>
      </c>
      <c r="P15" s="5" t="s">
        <v>11</v>
      </c>
      <c r="Q15" s="5" t="s">
        <v>10</v>
      </c>
      <c r="S15" s="5" t="s">
        <v>11</v>
      </c>
      <c r="T15" s="5" t="s">
        <v>10</v>
      </c>
      <c r="U15" s="5"/>
      <c r="V15" s="5"/>
      <c r="X15" s="5" t="s">
        <v>11</v>
      </c>
      <c r="Y15" s="5" t="s">
        <v>10</v>
      </c>
    </row>
    <row r="16" spans="1:27" s="6" customFormat="1" ht="18.75" customHeight="1" x14ac:dyDescent="0.3">
      <c r="A16" s="6" t="s">
        <v>124</v>
      </c>
      <c r="B16" s="6" t="s">
        <v>0</v>
      </c>
      <c r="D16" s="17" t="s">
        <v>26</v>
      </c>
      <c r="F16" s="6" t="s">
        <v>131</v>
      </c>
      <c r="G16" s="6" t="s">
        <v>133</v>
      </c>
      <c r="M16" s="6" t="s">
        <v>33</v>
      </c>
      <c r="N16" s="6" t="s">
        <v>132</v>
      </c>
      <c r="P16" s="6" t="s">
        <v>136</v>
      </c>
      <c r="Q16" s="6" t="s">
        <v>132</v>
      </c>
      <c r="S16" s="6" t="s">
        <v>134</v>
      </c>
      <c r="T16" s="6" t="s">
        <v>132</v>
      </c>
      <c r="X16" s="6" t="s">
        <v>139</v>
      </c>
      <c r="Y16" s="6" t="s">
        <v>140</v>
      </c>
    </row>
    <row r="17" spans="1:27" s="6" customFormat="1" ht="18.75" customHeight="1" x14ac:dyDescent="0.3">
      <c r="A17" s="6" t="s">
        <v>125</v>
      </c>
      <c r="B17" s="6" t="s">
        <v>15</v>
      </c>
      <c r="D17" s="17" t="s">
        <v>26</v>
      </c>
      <c r="F17" s="6" t="s">
        <v>131</v>
      </c>
      <c r="G17" s="6" t="s">
        <v>122</v>
      </c>
      <c r="M17" s="6" t="s">
        <v>33</v>
      </c>
      <c r="N17" s="6" t="s">
        <v>130</v>
      </c>
      <c r="P17" s="6" t="s">
        <v>136</v>
      </c>
      <c r="Q17" s="6" t="s">
        <v>130</v>
      </c>
      <c r="S17" s="6" t="s">
        <v>134</v>
      </c>
      <c r="T17" s="6" t="s">
        <v>130</v>
      </c>
      <c r="X17" s="6" t="s">
        <v>139</v>
      </c>
      <c r="Y17" s="6" t="s">
        <v>130</v>
      </c>
    </row>
    <row r="18" spans="1:27" s="6" customFormat="1" ht="18.75" customHeight="1" x14ac:dyDescent="0.3">
      <c r="A18" s="6" t="s">
        <v>126</v>
      </c>
      <c r="B18" s="6" t="s">
        <v>0</v>
      </c>
      <c r="D18" s="17" t="s">
        <v>26</v>
      </c>
      <c r="F18" s="6" t="s">
        <v>131</v>
      </c>
      <c r="G18" s="6" t="s">
        <v>122</v>
      </c>
      <c r="M18" s="6" t="s">
        <v>33</v>
      </c>
      <c r="N18" s="6" t="s">
        <v>130</v>
      </c>
      <c r="P18" s="6" t="s">
        <v>136</v>
      </c>
      <c r="Q18" s="6" t="s">
        <v>130</v>
      </c>
      <c r="S18" s="6" t="s">
        <v>134</v>
      </c>
      <c r="T18" s="6" t="s">
        <v>130</v>
      </c>
      <c r="X18" s="6" t="s">
        <v>139</v>
      </c>
      <c r="Y18" s="6" t="s">
        <v>130</v>
      </c>
    </row>
    <row r="19" spans="1:27" s="6" customFormat="1" x14ac:dyDescent="0.3">
      <c r="A19" s="6" t="s">
        <v>127</v>
      </c>
      <c r="B19" s="6" t="s">
        <v>0</v>
      </c>
      <c r="D19" s="17" t="s">
        <v>26</v>
      </c>
      <c r="F19" s="6" t="s">
        <v>131</v>
      </c>
      <c r="G19" s="6" t="s">
        <v>122</v>
      </c>
      <c r="M19" s="6" t="s">
        <v>33</v>
      </c>
      <c r="N19" s="6" t="s">
        <v>130</v>
      </c>
      <c r="P19" s="6" t="s">
        <v>136</v>
      </c>
      <c r="Q19" s="6" t="s">
        <v>130</v>
      </c>
      <c r="S19" s="6" t="s">
        <v>134</v>
      </c>
      <c r="T19" s="6" t="s">
        <v>130</v>
      </c>
      <c r="X19" s="6" t="s">
        <v>139</v>
      </c>
      <c r="Y19" s="6" t="s">
        <v>130</v>
      </c>
      <c r="AA19" s="16"/>
    </row>
    <row r="20" spans="1:27" x14ac:dyDescent="0.3">
      <c r="A20" s="6" t="s">
        <v>128</v>
      </c>
      <c r="B20" s="6" t="s">
        <v>15</v>
      </c>
      <c r="D20" s="17" t="s">
        <v>26</v>
      </c>
      <c r="F20" s="6" t="s">
        <v>131</v>
      </c>
      <c r="G20" s="6" t="s">
        <v>133</v>
      </c>
      <c r="M20" s="6" t="s">
        <v>33</v>
      </c>
      <c r="N20" s="6" t="s">
        <v>132</v>
      </c>
      <c r="P20" s="6" t="s">
        <v>136</v>
      </c>
      <c r="Q20" s="6" t="s">
        <v>132</v>
      </c>
      <c r="S20" s="6" t="s">
        <v>134</v>
      </c>
      <c r="T20" s="6" t="s">
        <v>132</v>
      </c>
      <c r="U20" s="6"/>
      <c r="V20" s="6"/>
      <c r="X20" s="6" t="s">
        <v>139</v>
      </c>
      <c r="Y20" s="6" t="s">
        <v>132</v>
      </c>
    </row>
    <row r="21" spans="1:27" x14ac:dyDescent="0.3">
      <c r="A21" s="6"/>
      <c r="B21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>
      <pane ySplit="2" topLeftCell="A3" activePane="bottomLeft" state="frozen"/>
      <selection pane="bottomLeft" activeCell="K17" sqref="K17"/>
    </sheetView>
  </sheetViews>
  <sheetFormatPr baseColWidth="10" defaultRowHeight="14.4" x14ac:dyDescent="0.3"/>
  <cols>
    <col min="2" max="2" width="7.88671875" bestFit="1" customWidth="1"/>
    <col min="3" max="3" width="5.5546875" bestFit="1" customWidth="1"/>
    <col min="5" max="5" width="5.44140625" bestFit="1" customWidth="1"/>
    <col min="6" max="6" width="5.5546875" bestFit="1" customWidth="1"/>
    <col min="8" max="8" width="5.33203125" bestFit="1" customWidth="1"/>
    <col min="9" max="9" width="5.5546875" bestFit="1" customWidth="1"/>
  </cols>
  <sheetData>
    <row r="1" spans="2:10" x14ac:dyDescent="0.3">
      <c r="C1">
        <f>SUBTOTAL(9, C3:C30)</f>
        <v>2310</v>
      </c>
      <c r="F1">
        <f>SUBTOTAL(9, F3:F33)</f>
        <v>5680</v>
      </c>
      <c r="I1">
        <f>SUBTOTAL(9, I3:I30)</f>
        <v>3750</v>
      </c>
    </row>
    <row r="2" spans="2:10" x14ac:dyDescent="0.3">
      <c r="B2" s="2" t="s">
        <v>3</v>
      </c>
      <c r="C2" s="3"/>
      <c r="D2" s="2"/>
      <c r="E2" s="2" t="s">
        <v>4</v>
      </c>
      <c r="F2" s="2"/>
      <c r="G2" s="2"/>
      <c r="H2" s="2" t="s">
        <v>5</v>
      </c>
      <c r="I2" s="2"/>
      <c r="J2" s="2"/>
    </row>
    <row r="3" spans="2:10" x14ac:dyDescent="0.3">
      <c r="B3" s="1">
        <v>1</v>
      </c>
      <c r="C3" s="4">
        <v>50</v>
      </c>
      <c r="E3" s="1">
        <v>1</v>
      </c>
      <c r="F3">
        <v>120</v>
      </c>
      <c r="H3" s="1">
        <v>1</v>
      </c>
      <c r="I3">
        <v>250</v>
      </c>
    </row>
    <row r="4" spans="2:10" x14ac:dyDescent="0.3">
      <c r="B4" s="1">
        <v>2</v>
      </c>
      <c r="C4" s="4">
        <v>50</v>
      </c>
      <c r="E4" s="1">
        <v>2</v>
      </c>
      <c r="F4">
        <v>120</v>
      </c>
      <c r="H4" s="1">
        <v>2</v>
      </c>
      <c r="I4">
        <v>250</v>
      </c>
    </row>
    <row r="5" spans="2:10" x14ac:dyDescent="0.3">
      <c r="B5" s="1">
        <v>3</v>
      </c>
      <c r="C5" s="4">
        <v>55</v>
      </c>
      <c r="E5" s="1">
        <v>3</v>
      </c>
      <c r="F5">
        <v>125</v>
      </c>
      <c r="H5" s="1">
        <v>3</v>
      </c>
      <c r="I5">
        <v>250</v>
      </c>
    </row>
    <row r="6" spans="2:10" x14ac:dyDescent="0.3">
      <c r="B6" s="1">
        <v>4</v>
      </c>
      <c r="C6" s="4">
        <v>55</v>
      </c>
      <c r="E6" s="1">
        <v>4</v>
      </c>
      <c r="F6">
        <v>125</v>
      </c>
      <c r="H6" s="1">
        <v>4</v>
      </c>
      <c r="I6">
        <v>250</v>
      </c>
    </row>
    <row r="7" spans="2:10" x14ac:dyDescent="0.3">
      <c r="B7" s="1">
        <v>5</v>
      </c>
      <c r="C7" s="4">
        <v>60</v>
      </c>
      <c r="E7" s="1">
        <v>5</v>
      </c>
      <c r="F7">
        <v>130</v>
      </c>
      <c r="H7" s="1">
        <v>5</v>
      </c>
      <c r="I7">
        <v>250</v>
      </c>
    </row>
    <row r="8" spans="2:10" x14ac:dyDescent="0.3">
      <c r="B8" s="1">
        <v>6</v>
      </c>
      <c r="C8" s="4">
        <v>60</v>
      </c>
      <c r="E8" s="1">
        <v>6</v>
      </c>
      <c r="F8">
        <v>130</v>
      </c>
      <c r="H8" s="1">
        <v>6</v>
      </c>
      <c r="I8">
        <v>250</v>
      </c>
    </row>
    <row r="9" spans="2:10" x14ac:dyDescent="0.3">
      <c r="B9" s="1">
        <v>7</v>
      </c>
      <c r="C9" s="4">
        <v>65</v>
      </c>
      <c r="E9" s="1">
        <v>7</v>
      </c>
      <c r="F9">
        <v>140</v>
      </c>
      <c r="H9" s="1">
        <v>7</v>
      </c>
      <c r="I9">
        <v>250</v>
      </c>
    </row>
    <row r="10" spans="2:10" x14ac:dyDescent="0.3">
      <c r="B10" s="1">
        <v>8</v>
      </c>
      <c r="C10" s="4">
        <v>65</v>
      </c>
      <c r="E10" s="1">
        <v>8</v>
      </c>
      <c r="F10">
        <v>140</v>
      </c>
      <c r="H10" s="1">
        <v>8</v>
      </c>
      <c r="I10">
        <v>250</v>
      </c>
    </row>
    <row r="11" spans="2:10" x14ac:dyDescent="0.3">
      <c r="B11" s="1">
        <v>9</v>
      </c>
      <c r="C11" s="4">
        <v>70</v>
      </c>
      <c r="E11" s="1">
        <v>9</v>
      </c>
      <c r="F11">
        <v>150</v>
      </c>
      <c r="H11" s="1">
        <v>9</v>
      </c>
      <c r="I11">
        <v>250</v>
      </c>
    </row>
    <row r="12" spans="2:10" x14ac:dyDescent="0.3">
      <c r="B12" s="1">
        <v>10</v>
      </c>
      <c r="C12" s="4">
        <v>70</v>
      </c>
      <c r="E12" s="1">
        <v>10</v>
      </c>
      <c r="F12">
        <v>150</v>
      </c>
      <c r="H12" s="1">
        <v>10</v>
      </c>
      <c r="I12">
        <v>250</v>
      </c>
    </row>
    <row r="13" spans="2:10" x14ac:dyDescent="0.3">
      <c r="B13" s="1">
        <v>11</v>
      </c>
      <c r="C13" s="4">
        <v>75</v>
      </c>
      <c r="E13" s="1">
        <v>11</v>
      </c>
      <c r="F13">
        <v>160</v>
      </c>
      <c r="H13" s="1">
        <v>11</v>
      </c>
      <c r="I13">
        <v>250</v>
      </c>
    </row>
    <row r="14" spans="2:10" x14ac:dyDescent="0.3">
      <c r="B14" s="1">
        <v>12</v>
      </c>
      <c r="C14" s="4">
        <v>75</v>
      </c>
      <c r="E14" s="1">
        <v>12</v>
      </c>
      <c r="F14">
        <v>160</v>
      </c>
      <c r="H14" s="1">
        <v>12</v>
      </c>
      <c r="I14">
        <v>250</v>
      </c>
    </row>
    <row r="15" spans="2:10" x14ac:dyDescent="0.3">
      <c r="B15" s="1">
        <v>13</v>
      </c>
      <c r="C15" s="4">
        <v>80</v>
      </c>
      <c r="E15" s="1">
        <v>13</v>
      </c>
      <c r="F15">
        <v>170</v>
      </c>
      <c r="H15" s="1">
        <v>13</v>
      </c>
      <c r="I15">
        <v>250</v>
      </c>
    </row>
    <row r="16" spans="2:10" x14ac:dyDescent="0.3">
      <c r="B16" s="1">
        <v>14</v>
      </c>
      <c r="C16" s="4">
        <v>80</v>
      </c>
      <c r="E16" s="1">
        <v>14</v>
      </c>
      <c r="F16">
        <v>170</v>
      </c>
      <c r="H16" s="1">
        <v>14</v>
      </c>
      <c r="I16">
        <v>250</v>
      </c>
    </row>
    <row r="17" spans="2:9" x14ac:dyDescent="0.3">
      <c r="B17" s="1">
        <v>15</v>
      </c>
      <c r="C17" s="4">
        <v>85</v>
      </c>
      <c r="E17" s="1">
        <v>15</v>
      </c>
      <c r="F17">
        <v>180</v>
      </c>
      <c r="H17" s="1">
        <v>15</v>
      </c>
      <c r="I17">
        <v>250</v>
      </c>
    </row>
    <row r="18" spans="2:9" x14ac:dyDescent="0.3">
      <c r="B18" s="1">
        <v>16</v>
      </c>
      <c r="C18" s="4">
        <v>85</v>
      </c>
      <c r="E18" s="1">
        <v>16</v>
      </c>
      <c r="F18">
        <v>180</v>
      </c>
      <c r="H18" s="1"/>
    </row>
    <row r="19" spans="2:9" x14ac:dyDescent="0.3">
      <c r="B19" s="1">
        <v>17</v>
      </c>
      <c r="C19" s="4">
        <v>90</v>
      </c>
      <c r="E19" s="1">
        <v>17</v>
      </c>
      <c r="F19">
        <v>190</v>
      </c>
      <c r="H19" s="1"/>
    </row>
    <row r="20" spans="2:9" x14ac:dyDescent="0.3">
      <c r="B20" s="1">
        <v>18</v>
      </c>
      <c r="C20" s="4">
        <v>90</v>
      </c>
      <c r="E20" s="1">
        <v>18</v>
      </c>
      <c r="F20">
        <v>190</v>
      </c>
      <c r="H20" s="1"/>
    </row>
    <row r="21" spans="2:9" x14ac:dyDescent="0.3">
      <c r="B21" s="1">
        <v>19</v>
      </c>
      <c r="C21" s="4">
        <v>95</v>
      </c>
      <c r="E21" s="1">
        <v>19</v>
      </c>
      <c r="F21">
        <v>200</v>
      </c>
      <c r="H21" s="1"/>
    </row>
    <row r="22" spans="2:9" x14ac:dyDescent="0.3">
      <c r="B22" s="1">
        <v>20</v>
      </c>
      <c r="C22" s="4">
        <v>95</v>
      </c>
      <c r="E22" s="1">
        <v>20</v>
      </c>
      <c r="F22">
        <v>200</v>
      </c>
      <c r="H22" s="1"/>
    </row>
    <row r="23" spans="2:9" x14ac:dyDescent="0.3">
      <c r="B23" s="1">
        <v>21</v>
      </c>
      <c r="C23" s="4">
        <v>100</v>
      </c>
      <c r="E23" s="1">
        <v>21</v>
      </c>
      <c r="F23">
        <v>210</v>
      </c>
      <c r="H23" s="1"/>
    </row>
    <row r="24" spans="2:9" x14ac:dyDescent="0.3">
      <c r="B24" s="1">
        <v>22</v>
      </c>
      <c r="C24" s="4">
        <v>100</v>
      </c>
      <c r="E24" s="1">
        <v>22</v>
      </c>
      <c r="F24">
        <v>210</v>
      </c>
      <c r="H24" s="1"/>
    </row>
    <row r="25" spans="2:9" x14ac:dyDescent="0.3">
      <c r="B25" s="1">
        <v>23</v>
      </c>
      <c r="C25" s="4">
        <v>105</v>
      </c>
      <c r="E25" s="1">
        <v>23</v>
      </c>
      <c r="F25">
        <v>220</v>
      </c>
      <c r="H25" s="1"/>
    </row>
    <row r="26" spans="2:9" x14ac:dyDescent="0.3">
      <c r="B26" s="1">
        <v>24</v>
      </c>
      <c r="C26" s="4">
        <v>105</v>
      </c>
      <c r="E26" s="1">
        <v>24</v>
      </c>
      <c r="F26">
        <v>220</v>
      </c>
      <c r="H26" s="1"/>
    </row>
    <row r="27" spans="2:9" x14ac:dyDescent="0.3">
      <c r="B27" s="1">
        <v>25</v>
      </c>
      <c r="C27" s="4">
        <v>110</v>
      </c>
      <c r="E27" s="1">
        <v>25</v>
      </c>
      <c r="F27">
        <v>230</v>
      </c>
      <c r="H27" s="1"/>
    </row>
    <row r="28" spans="2:9" x14ac:dyDescent="0.3">
      <c r="B28" s="1">
        <v>26</v>
      </c>
      <c r="C28" s="4">
        <v>110</v>
      </c>
      <c r="E28" s="1">
        <v>26</v>
      </c>
      <c r="F28">
        <v>230</v>
      </c>
      <c r="H28" s="1"/>
    </row>
    <row r="29" spans="2:9" x14ac:dyDescent="0.3">
      <c r="B29" s="1">
        <v>27</v>
      </c>
      <c r="C29" s="4">
        <v>115</v>
      </c>
      <c r="E29" s="1">
        <v>27</v>
      </c>
      <c r="F29">
        <v>240</v>
      </c>
      <c r="H29" s="1"/>
    </row>
    <row r="30" spans="2:9" x14ac:dyDescent="0.3">
      <c r="B30" s="1">
        <v>28</v>
      </c>
      <c r="C30" s="4">
        <v>115</v>
      </c>
      <c r="E30" s="1">
        <v>28</v>
      </c>
      <c r="F30">
        <v>240</v>
      </c>
      <c r="H30" s="1"/>
    </row>
    <row r="31" spans="2:9" x14ac:dyDescent="0.3">
      <c r="B31" s="1"/>
      <c r="C31" s="4"/>
      <c r="E31" s="1">
        <v>29</v>
      </c>
      <c r="F31">
        <v>250</v>
      </c>
      <c r="H31" s="1"/>
    </row>
    <row r="32" spans="2:9" x14ac:dyDescent="0.3">
      <c r="B32" s="1"/>
      <c r="C32" s="4"/>
      <c r="E32" s="1">
        <v>30</v>
      </c>
      <c r="F32">
        <v>250</v>
      </c>
      <c r="H32" s="1"/>
    </row>
    <row r="33" spans="2:9" x14ac:dyDescent="0.3">
      <c r="B33" s="1"/>
      <c r="C33" s="4"/>
      <c r="E33" s="1">
        <v>31</v>
      </c>
      <c r="F33">
        <v>250</v>
      </c>
    </row>
    <row r="34" spans="2:9" x14ac:dyDescent="0.3">
      <c r="B34" s="1"/>
      <c r="C34" s="4"/>
      <c r="E34" s="1"/>
    </row>
    <row r="35" spans="2:9" x14ac:dyDescent="0.3">
      <c r="B35" s="1" t="s">
        <v>6</v>
      </c>
      <c r="C35" s="4">
        <f>SUM(C3:C30)</f>
        <v>2310</v>
      </c>
      <c r="F35" s="4">
        <f>SUM(F3:F33)</f>
        <v>5680</v>
      </c>
      <c r="I35" s="4">
        <f>SUM(I3:I33)</f>
        <v>3750</v>
      </c>
    </row>
    <row r="36" spans="2:9" x14ac:dyDescent="0.3">
      <c r="B36" s="1"/>
      <c r="C36" s="4"/>
    </row>
    <row r="37" spans="2:9" x14ac:dyDescent="0.3">
      <c r="B37" s="1"/>
      <c r="C37" s="4">
        <v>2500</v>
      </c>
      <c r="F37">
        <v>5500</v>
      </c>
      <c r="I37">
        <v>3500</v>
      </c>
    </row>
    <row r="38" spans="2:9" x14ac:dyDescent="0.3">
      <c r="B38" s="1"/>
      <c r="C38" s="4"/>
    </row>
    <row r="39" spans="2:9" x14ac:dyDescent="0.3">
      <c r="B39" s="1"/>
      <c r="C39" s="4"/>
    </row>
    <row r="40" spans="2:9" x14ac:dyDescent="0.3">
      <c r="B40" s="1"/>
      <c r="C40" s="4"/>
    </row>
    <row r="41" spans="2:9" x14ac:dyDescent="0.3">
      <c r="B41" s="1"/>
      <c r="C41" s="4"/>
    </row>
    <row r="42" spans="2:9" x14ac:dyDescent="0.3">
      <c r="B42" s="1"/>
      <c r="C42" s="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>
      <selection activeCell="F1" sqref="F1"/>
    </sheetView>
  </sheetViews>
  <sheetFormatPr baseColWidth="10" defaultRowHeight="14.4" x14ac:dyDescent="0.3"/>
  <cols>
    <col min="1" max="1" width="12" customWidth="1"/>
    <col min="2" max="2" width="24" bestFit="1" customWidth="1"/>
    <col min="3" max="3" width="14.109375" style="4" customWidth="1"/>
    <col min="5" max="5" width="32.109375" customWidth="1"/>
    <col min="8" max="8" width="19.5546875" bestFit="1" customWidth="1"/>
  </cols>
  <sheetData>
    <row r="2" spans="1:3" x14ac:dyDescent="0.3">
      <c r="C2" s="3" t="s">
        <v>97</v>
      </c>
    </row>
    <row r="3" spans="1:3" x14ac:dyDescent="0.3">
      <c r="B3" t="s">
        <v>38</v>
      </c>
      <c r="C3" s="19">
        <v>1500</v>
      </c>
    </row>
    <row r="4" spans="1:3" x14ac:dyDescent="0.3">
      <c r="A4" t="s">
        <v>9</v>
      </c>
      <c r="B4" t="s">
        <v>95</v>
      </c>
      <c r="C4" s="4">
        <v>3200</v>
      </c>
    </row>
    <row r="5" spans="1:3" x14ac:dyDescent="0.3">
      <c r="B5" t="s">
        <v>96</v>
      </c>
      <c r="C5" s="4">
        <v>5000</v>
      </c>
    </row>
    <row r="6" spans="1:3" x14ac:dyDescent="0.3">
      <c r="B6" t="s">
        <v>39</v>
      </c>
    </row>
    <row r="8" spans="1:3" x14ac:dyDescent="0.3">
      <c r="B8" t="s">
        <v>40</v>
      </c>
      <c r="C8" s="4">
        <v>160</v>
      </c>
    </row>
    <row r="9" spans="1:3" x14ac:dyDescent="0.3">
      <c r="B9" t="s">
        <v>41</v>
      </c>
      <c r="C9" s="4">
        <v>250</v>
      </c>
    </row>
    <row r="10" spans="1:3" x14ac:dyDescent="0.3">
      <c r="B10" t="s">
        <v>42</v>
      </c>
    </row>
    <row r="11" spans="1:3" x14ac:dyDescent="0.3">
      <c r="B11" t="s">
        <v>43</v>
      </c>
    </row>
    <row r="12" spans="1:3" x14ac:dyDescent="0.3">
      <c r="B12" t="s">
        <v>44</v>
      </c>
      <c r="C12" s="4">
        <v>280</v>
      </c>
    </row>
    <row r="14" spans="1:3" x14ac:dyDescent="0.3">
      <c r="B14" t="s">
        <v>45</v>
      </c>
      <c r="C14" s="4">
        <v>80</v>
      </c>
    </row>
    <row r="15" spans="1:3" x14ac:dyDescent="0.3">
      <c r="B15" t="s">
        <v>92</v>
      </c>
      <c r="C15" s="4">
        <v>120</v>
      </c>
    </row>
    <row r="16" spans="1:3" x14ac:dyDescent="0.3">
      <c r="B16" t="s">
        <v>46</v>
      </c>
      <c r="C16" s="4">
        <v>50</v>
      </c>
    </row>
    <row r="17" spans="2:9" x14ac:dyDescent="0.3">
      <c r="B17" t="s">
        <v>93</v>
      </c>
      <c r="C17" s="4">
        <v>75</v>
      </c>
    </row>
    <row r="19" spans="2:9" x14ac:dyDescent="0.3">
      <c r="B19" t="s">
        <v>47</v>
      </c>
      <c r="C19" s="19">
        <v>1500</v>
      </c>
    </row>
    <row r="20" spans="2:9" x14ac:dyDescent="0.3">
      <c r="B20" t="s">
        <v>48</v>
      </c>
      <c r="C20" s="4">
        <v>2000</v>
      </c>
    </row>
    <row r="21" spans="2:9" x14ac:dyDescent="0.3">
      <c r="B21" t="s">
        <v>49</v>
      </c>
      <c r="C21" s="4">
        <v>1600</v>
      </c>
    </row>
    <row r="22" spans="2:9" x14ac:dyDescent="0.3">
      <c r="B22" t="s">
        <v>50</v>
      </c>
      <c r="C22" s="4">
        <v>1700</v>
      </c>
    </row>
    <row r="26" spans="2:9" x14ac:dyDescent="0.3">
      <c r="B26" s="20" t="s">
        <v>51</v>
      </c>
      <c r="C26" s="21"/>
      <c r="D26" s="20"/>
      <c r="E26" s="20" t="s">
        <v>52</v>
      </c>
      <c r="H26" s="20" t="s">
        <v>53</v>
      </c>
    </row>
    <row r="28" spans="2:9" x14ac:dyDescent="0.3">
      <c r="B28" t="s">
        <v>54</v>
      </c>
      <c r="C28" s="4">
        <f>C20</f>
        <v>2000</v>
      </c>
      <c r="E28" t="s">
        <v>54</v>
      </c>
      <c r="F28" s="4">
        <f>C20</f>
        <v>2000</v>
      </c>
      <c r="H28" t="s">
        <v>54</v>
      </c>
      <c r="I28" s="4">
        <f>C20</f>
        <v>2000</v>
      </c>
    </row>
    <row r="29" spans="2:9" x14ac:dyDescent="0.3">
      <c r="B29" t="s">
        <v>47</v>
      </c>
      <c r="C29" s="4">
        <f>C19</f>
        <v>1500</v>
      </c>
      <c r="E29" t="s">
        <v>47</v>
      </c>
      <c r="F29" s="4">
        <f>C19</f>
        <v>1500</v>
      </c>
      <c r="H29" t="s">
        <v>47</v>
      </c>
      <c r="I29" s="4">
        <f>C19</f>
        <v>1500</v>
      </c>
    </row>
    <row r="30" spans="2:9" x14ac:dyDescent="0.3">
      <c r="B30" t="s">
        <v>55</v>
      </c>
      <c r="C30" s="4">
        <f>2*C4</f>
        <v>6400</v>
      </c>
      <c r="E30" t="s">
        <v>56</v>
      </c>
      <c r="F30" s="4">
        <f>C5</f>
        <v>5000</v>
      </c>
      <c r="H30" t="s">
        <v>57</v>
      </c>
      <c r="I30" s="4">
        <f>C4</f>
        <v>3200</v>
      </c>
    </row>
    <row r="31" spans="2:9" x14ac:dyDescent="0.3">
      <c r="B31" t="s">
        <v>38</v>
      </c>
      <c r="C31" s="4">
        <f>C3</f>
        <v>1500</v>
      </c>
      <c r="E31" t="s">
        <v>38</v>
      </c>
      <c r="F31" s="4">
        <f>C3</f>
        <v>1500</v>
      </c>
      <c r="H31" t="s">
        <v>38</v>
      </c>
      <c r="I31" s="4">
        <f>C3</f>
        <v>1500</v>
      </c>
    </row>
    <row r="32" spans="2:9" x14ac:dyDescent="0.3">
      <c r="B32" t="s">
        <v>58</v>
      </c>
      <c r="C32" s="4">
        <f>10*C9</f>
        <v>2500</v>
      </c>
      <c r="E32" t="s">
        <v>59</v>
      </c>
      <c r="F32">
        <f>10*C12</f>
        <v>2800</v>
      </c>
      <c r="H32" t="s">
        <v>60</v>
      </c>
      <c r="I32" s="4">
        <f>5*C9</f>
        <v>1250</v>
      </c>
    </row>
    <row r="33" spans="2:9" x14ac:dyDescent="0.3">
      <c r="B33" t="s">
        <v>61</v>
      </c>
      <c r="C33" s="4">
        <f>10*C8</f>
        <v>1600</v>
      </c>
      <c r="H33" t="s">
        <v>62</v>
      </c>
      <c r="I33" s="4">
        <f>5*C8</f>
        <v>800</v>
      </c>
    </row>
    <row r="34" spans="2:9" x14ac:dyDescent="0.3">
      <c r="B34" t="s">
        <v>63</v>
      </c>
      <c r="C34" s="4">
        <f>20*C14</f>
        <v>1600</v>
      </c>
      <c r="E34" t="s">
        <v>64</v>
      </c>
      <c r="F34">
        <f>10*C15</f>
        <v>1200</v>
      </c>
      <c r="H34" t="s">
        <v>65</v>
      </c>
      <c r="I34" s="4">
        <f>10*C14</f>
        <v>800</v>
      </c>
    </row>
    <row r="35" spans="2:9" x14ac:dyDescent="0.3">
      <c r="B35" t="s">
        <v>66</v>
      </c>
      <c r="C35" s="4">
        <f>20*C16</f>
        <v>1000</v>
      </c>
      <c r="E35" t="s">
        <v>67</v>
      </c>
      <c r="F35">
        <f>10*C17</f>
        <v>750</v>
      </c>
      <c r="H35" t="s">
        <v>68</v>
      </c>
      <c r="I35" s="4">
        <f>10*C16</f>
        <v>500</v>
      </c>
    </row>
    <row r="36" spans="2:9" x14ac:dyDescent="0.3">
      <c r="I36" s="4"/>
    </row>
    <row r="37" spans="2:9" x14ac:dyDescent="0.3">
      <c r="B37" t="s">
        <v>69</v>
      </c>
      <c r="C37" s="4">
        <f>SUM(C28:C35)</f>
        <v>18100</v>
      </c>
      <c r="F37" s="4">
        <f>SUM(F28:F35)</f>
        <v>14750</v>
      </c>
      <c r="H37" t="s">
        <v>69</v>
      </c>
      <c r="I37" s="4">
        <f>SUM(I28:I35)</f>
        <v>11550</v>
      </c>
    </row>
    <row r="38" spans="2:9" x14ac:dyDescent="0.3">
      <c r="F38" s="4"/>
      <c r="I38" s="4"/>
    </row>
    <row r="39" spans="2:9" x14ac:dyDescent="0.3">
      <c r="B39" t="s">
        <v>70</v>
      </c>
      <c r="C39" s="4">
        <v>800</v>
      </c>
      <c r="E39" t="s">
        <v>70</v>
      </c>
      <c r="F39" s="4">
        <v>800</v>
      </c>
      <c r="H39" t="s">
        <v>70</v>
      </c>
      <c r="I39" s="4">
        <v>500</v>
      </c>
    </row>
    <row r="40" spans="2:9" x14ac:dyDescent="0.3">
      <c r="F40" s="4"/>
      <c r="I40" s="4"/>
    </row>
    <row r="41" spans="2:9" x14ac:dyDescent="0.3">
      <c r="B41" t="s">
        <v>69</v>
      </c>
      <c r="C41" s="4">
        <f>C37+C39</f>
        <v>18900</v>
      </c>
      <c r="E41" t="s">
        <v>69</v>
      </c>
      <c r="F41" s="4">
        <f>F37+F39</f>
        <v>15550</v>
      </c>
      <c r="H41" t="s">
        <v>69</v>
      </c>
      <c r="I41" s="4">
        <f>I37+I39</f>
        <v>12050</v>
      </c>
    </row>
    <row r="43" spans="2:9" x14ac:dyDescent="0.3">
      <c r="B43" t="s">
        <v>71</v>
      </c>
      <c r="C43" s="22">
        <f>C41/2000</f>
        <v>9.4499999999999993</v>
      </c>
      <c r="E43" t="s">
        <v>71</v>
      </c>
      <c r="F43" s="22">
        <f>F41/2000</f>
        <v>7.7750000000000004</v>
      </c>
      <c r="H43" t="s">
        <v>71</v>
      </c>
      <c r="I43" s="22">
        <f>I41/2000</f>
        <v>6.0250000000000004</v>
      </c>
    </row>
    <row r="46" spans="2:9" x14ac:dyDescent="0.3">
      <c r="B46" t="s">
        <v>72</v>
      </c>
      <c r="C46" s="23" t="s">
        <v>36</v>
      </c>
      <c r="E46" t="s">
        <v>72</v>
      </c>
      <c r="F46" s="24" t="s">
        <v>35</v>
      </c>
      <c r="H46" t="s">
        <v>73</v>
      </c>
      <c r="I46" s="24" t="s">
        <v>37</v>
      </c>
    </row>
    <row r="47" spans="2:9" x14ac:dyDescent="0.3">
      <c r="E47" t="s">
        <v>73</v>
      </c>
      <c r="F47" s="24" t="s">
        <v>74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showGridLines="0" workbookViewId="0">
      <selection activeCell="N13" sqref="N13"/>
    </sheetView>
  </sheetViews>
  <sheetFormatPr baseColWidth="10" defaultRowHeight="14.4" x14ac:dyDescent="0.3"/>
  <cols>
    <col min="1" max="1" width="14.6640625" customWidth="1"/>
    <col min="2" max="2" width="11.5546875" style="4"/>
    <col min="4" max="4" width="13.109375" customWidth="1"/>
  </cols>
  <sheetData>
    <row r="3" spans="1:17" s="43" customFormat="1" ht="18" x14ac:dyDescent="0.35">
      <c r="A3" s="73" t="s">
        <v>181</v>
      </c>
      <c r="B3" s="74"/>
      <c r="C3" s="74"/>
      <c r="D3" s="74"/>
      <c r="E3" s="75"/>
      <c r="G3" s="73" t="s">
        <v>182</v>
      </c>
      <c r="H3" s="74"/>
      <c r="I3" s="74"/>
      <c r="J3" s="74"/>
      <c r="K3" s="75"/>
      <c r="M3" s="73" t="s">
        <v>184</v>
      </c>
      <c r="N3" s="74"/>
      <c r="O3" s="74"/>
      <c r="P3" s="74"/>
      <c r="Q3" s="75"/>
    </row>
    <row r="4" spans="1:17" x14ac:dyDescent="0.3">
      <c r="A4" s="44"/>
      <c r="B4" s="45"/>
      <c r="C4" s="46"/>
      <c r="D4" s="46"/>
      <c r="E4" s="47"/>
      <c r="G4" s="59"/>
      <c r="H4" s="60"/>
      <c r="I4" s="60"/>
      <c r="J4" s="60"/>
      <c r="K4" s="61"/>
      <c r="M4" s="44"/>
      <c r="N4" s="46"/>
      <c r="O4" s="46"/>
      <c r="P4" s="46"/>
      <c r="Q4" s="47"/>
    </row>
    <row r="5" spans="1:17" s="20" customFormat="1" x14ac:dyDescent="0.3">
      <c r="A5" s="76" t="s">
        <v>158</v>
      </c>
      <c r="B5" s="77"/>
      <c r="C5" s="48"/>
      <c r="D5" s="77" t="s">
        <v>165</v>
      </c>
      <c r="E5" s="78"/>
      <c r="G5" s="76" t="s">
        <v>158</v>
      </c>
      <c r="H5" s="77"/>
      <c r="I5" s="48"/>
      <c r="J5" s="77" t="s">
        <v>165</v>
      </c>
      <c r="K5" s="78"/>
      <c r="M5" s="76" t="s">
        <v>158</v>
      </c>
      <c r="N5" s="77"/>
      <c r="O5" s="48"/>
      <c r="P5" s="77" t="s">
        <v>165</v>
      </c>
      <c r="Q5" s="78"/>
    </row>
    <row r="6" spans="1:17" x14ac:dyDescent="0.3">
      <c r="A6" s="44" t="s">
        <v>38</v>
      </c>
      <c r="B6" s="45">
        <v>1500</v>
      </c>
      <c r="C6" s="46"/>
      <c r="D6" s="46" t="s">
        <v>38</v>
      </c>
      <c r="E6" s="49">
        <v>1500</v>
      </c>
      <c r="G6" s="44" t="s">
        <v>38</v>
      </c>
      <c r="H6" s="45">
        <v>1500</v>
      </c>
      <c r="I6" s="46"/>
      <c r="J6" s="46" t="s">
        <v>38</v>
      </c>
      <c r="K6" s="49">
        <v>1500</v>
      </c>
      <c r="M6" s="44" t="s">
        <v>38</v>
      </c>
      <c r="N6" s="45">
        <v>1500</v>
      </c>
      <c r="O6" s="46"/>
      <c r="P6" s="46" t="s">
        <v>38</v>
      </c>
      <c r="Q6" s="49">
        <v>1500</v>
      </c>
    </row>
    <row r="7" spans="1:17" x14ac:dyDescent="0.3">
      <c r="A7" s="44" t="s">
        <v>159</v>
      </c>
      <c r="B7" s="45">
        <v>3200</v>
      </c>
      <c r="C7" s="46"/>
      <c r="D7" s="46" t="s">
        <v>159</v>
      </c>
      <c r="E7" s="49">
        <v>3200</v>
      </c>
      <c r="G7" s="44" t="s">
        <v>179</v>
      </c>
      <c r="H7" s="45">
        <v>6400</v>
      </c>
      <c r="I7" s="46"/>
      <c r="J7" s="46" t="s">
        <v>179</v>
      </c>
      <c r="K7" s="49">
        <v>6400</v>
      </c>
      <c r="M7" s="44" t="s">
        <v>183</v>
      </c>
      <c r="N7" s="45">
        <v>5000</v>
      </c>
      <c r="O7" s="46"/>
      <c r="P7" s="46" t="s">
        <v>183</v>
      </c>
      <c r="Q7" s="49">
        <v>5000</v>
      </c>
    </row>
    <row r="8" spans="1:17" x14ac:dyDescent="0.3">
      <c r="A8" s="44" t="s">
        <v>47</v>
      </c>
      <c r="B8" s="45">
        <v>1500</v>
      </c>
      <c r="C8" s="46"/>
      <c r="D8" s="46" t="s">
        <v>47</v>
      </c>
      <c r="E8" s="49">
        <v>1500</v>
      </c>
      <c r="G8" s="44" t="s">
        <v>47</v>
      </c>
      <c r="H8" s="45">
        <v>1500</v>
      </c>
      <c r="I8" s="46"/>
      <c r="J8" s="46" t="s">
        <v>47</v>
      </c>
      <c r="K8" s="49">
        <v>1500</v>
      </c>
      <c r="M8" s="44" t="s">
        <v>47</v>
      </c>
      <c r="N8" s="45">
        <v>1500</v>
      </c>
      <c r="O8" s="46"/>
      <c r="P8" s="46" t="s">
        <v>47</v>
      </c>
      <c r="Q8" s="49">
        <v>1500</v>
      </c>
    </row>
    <row r="9" spans="1:17" x14ac:dyDescent="0.3">
      <c r="A9" s="44" t="s">
        <v>54</v>
      </c>
      <c r="B9" s="45">
        <v>2000</v>
      </c>
      <c r="C9" s="46"/>
      <c r="D9" s="46" t="s">
        <v>54</v>
      </c>
      <c r="E9" s="49">
        <v>2000</v>
      </c>
      <c r="G9" s="44" t="s">
        <v>54</v>
      </c>
      <c r="H9" s="45">
        <v>2000</v>
      </c>
      <c r="I9" s="46"/>
      <c r="J9" s="46" t="s">
        <v>54</v>
      </c>
      <c r="K9" s="49">
        <v>2000</v>
      </c>
      <c r="M9" s="44" t="s">
        <v>54</v>
      </c>
      <c r="N9" s="45">
        <v>2000</v>
      </c>
      <c r="O9" s="46"/>
      <c r="P9" s="46" t="s">
        <v>54</v>
      </c>
      <c r="Q9" s="49">
        <v>2000</v>
      </c>
    </row>
    <row r="10" spans="1:17" x14ac:dyDescent="0.3">
      <c r="A10" s="44" t="s">
        <v>160</v>
      </c>
      <c r="B10" s="45">
        <v>1600</v>
      </c>
      <c r="C10" s="46"/>
      <c r="D10" s="46" t="s">
        <v>160</v>
      </c>
      <c r="E10" s="49">
        <v>1600</v>
      </c>
      <c r="G10" s="44" t="s">
        <v>160</v>
      </c>
      <c r="H10" s="45">
        <v>1600</v>
      </c>
      <c r="I10" s="46"/>
      <c r="J10" s="46" t="s">
        <v>160</v>
      </c>
      <c r="K10" s="49">
        <v>1600</v>
      </c>
      <c r="M10" s="44" t="s">
        <v>160</v>
      </c>
      <c r="N10" s="45">
        <v>1600</v>
      </c>
      <c r="O10" s="46"/>
      <c r="P10" s="46" t="s">
        <v>160</v>
      </c>
      <c r="Q10" s="49">
        <v>1600</v>
      </c>
    </row>
    <row r="11" spans="1:17" x14ac:dyDescent="0.3">
      <c r="A11" s="44" t="s">
        <v>161</v>
      </c>
      <c r="B11" s="45">
        <v>500</v>
      </c>
      <c r="C11" s="46"/>
      <c r="D11" s="46" t="s">
        <v>161</v>
      </c>
      <c r="E11" s="49">
        <v>500</v>
      </c>
      <c r="G11" s="44" t="s">
        <v>161</v>
      </c>
      <c r="H11" s="45">
        <v>500</v>
      </c>
      <c r="I11" s="46"/>
      <c r="J11" s="46" t="s">
        <v>161</v>
      </c>
      <c r="K11" s="49">
        <v>500</v>
      </c>
      <c r="M11" s="44" t="s">
        <v>161</v>
      </c>
      <c r="N11" s="45">
        <v>500</v>
      </c>
      <c r="O11" s="46"/>
      <c r="P11" s="46" t="s">
        <v>161</v>
      </c>
      <c r="Q11" s="49">
        <v>500</v>
      </c>
    </row>
    <row r="12" spans="1:17" x14ac:dyDescent="0.3">
      <c r="A12" s="44" t="s">
        <v>70</v>
      </c>
      <c r="B12" s="45">
        <v>1000</v>
      </c>
      <c r="C12" s="46"/>
      <c r="D12" s="46" t="s">
        <v>70</v>
      </c>
      <c r="E12" s="49">
        <v>700</v>
      </c>
      <c r="G12" s="44" t="s">
        <v>70</v>
      </c>
      <c r="H12" s="45">
        <v>1400</v>
      </c>
      <c r="I12" s="46"/>
      <c r="J12" s="46" t="s">
        <v>70</v>
      </c>
      <c r="K12" s="49">
        <v>1000</v>
      </c>
      <c r="M12" s="44" t="s">
        <v>70</v>
      </c>
      <c r="N12" s="45">
        <v>1400</v>
      </c>
      <c r="O12" s="46"/>
      <c r="P12" s="46" t="s">
        <v>70</v>
      </c>
      <c r="Q12" s="49">
        <v>1000</v>
      </c>
    </row>
    <row r="13" spans="1:17" x14ac:dyDescent="0.3">
      <c r="A13" s="44" t="s">
        <v>162</v>
      </c>
      <c r="B13" s="45">
        <v>3200</v>
      </c>
      <c r="C13" s="46"/>
      <c r="D13" s="46"/>
      <c r="E13" s="47"/>
      <c r="G13" s="44" t="s">
        <v>162</v>
      </c>
      <c r="H13" s="45">
        <v>3200</v>
      </c>
      <c r="I13" s="46"/>
      <c r="J13" s="46"/>
      <c r="K13" s="47"/>
      <c r="M13" s="44" t="s">
        <v>162</v>
      </c>
      <c r="N13" s="45">
        <v>3200</v>
      </c>
      <c r="O13" s="46"/>
      <c r="P13" s="46"/>
      <c r="Q13" s="47"/>
    </row>
    <row r="14" spans="1:17" x14ac:dyDescent="0.3">
      <c r="A14" s="50" t="s">
        <v>163</v>
      </c>
      <c r="B14" s="51">
        <f>SUM(B6:B13)</f>
        <v>14500</v>
      </c>
      <c r="C14" s="46"/>
      <c r="D14" s="48" t="s">
        <v>163</v>
      </c>
      <c r="E14" s="52">
        <f>SUM(E6:E13)</f>
        <v>11000</v>
      </c>
      <c r="G14" s="50" t="s">
        <v>163</v>
      </c>
      <c r="H14" s="51">
        <f>SUM(H6:H13)</f>
        <v>18100</v>
      </c>
      <c r="I14" s="46"/>
      <c r="J14" s="48" t="s">
        <v>163</v>
      </c>
      <c r="K14" s="52">
        <f>SUM(K6:K13)</f>
        <v>14500</v>
      </c>
      <c r="M14" s="50" t="s">
        <v>163</v>
      </c>
      <c r="N14" s="51">
        <f>SUM(N6:N13)</f>
        <v>16700</v>
      </c>
      <c r="O14" s="46"/>
      <c r="P14" s="48" t="s">
        <v>163</v>
      </c>
      <c r="Q14" s="52">
        <f>SUM(Q6:Q13)</f>
        <v>13100</v>
      </c>
    </row>
    <row r="15" spans="1:17" x14ac:dyDescent="0.3">
      <c r="A15" s="44"/>
      <c r="B15" s="45"/>
      <c r="C15" s="46"/>
      <c r="D15" s="46"/>
      <c r="E15" s="47"/>
      <c r="G15" s="44"/>
      <c r="H15" s="45"/>
      <c r="I15" s="46"/>
      <c r="J15" s="46"/>
      <c r="K15" s="47"/>
      <c r="M15" s="44"/>
      <c r="N15" s="45"/>
      <c r="O15" s="46"/>
      <c r="P15" s="46"/>
      <c r="Q15" s="47"/>
    </row>
    <row r="16" spans="1:17" x14ac:dyDescent="0.3">
      <c r="A16" s="44" t="s">
        <v>164</v>
      </c>
      <c r="B16" s="53">
        <f>B14/2/1000</f>
        <v>7.25</v>
      </c>
      <c r="C16" s="46"/>
      <c r="D16" s="46" t="s">
        <v>164</v>
      </c>
      <c r="E16" s="54">
        <f>E14/2/1000</f>
        <v>5.5</v>
      </c>
      <c r="G16" s="44" t="s">
        <v>164</v>
      </c>
      <c r="H16" s="53">
        <f>H14/2/1000</f>
        <v>9.0500000000000007</v>
      </c>
      <c r="I16" s="46"/>
      <c r="J16" s="46" t="s">
        <v>164</v>
      </c>
      <c r="K16" s="54">
        <f>K14/2/1000</f>
        <v>7.25</v>
      </c>
      <c r="M16" s="44" t="s">
        <v>164</v>
      </c>
      <c r="N16" s="53">
        <f>N14/2/1000</f>
        <v>8.35</v>
      </c>
      <c r="O16" s="46"/>
      <c r="P16" s="46" t="s">
        <v>164</v>
      </c>
      <c r="Q16" s="54">
        <f>Q14/2/1000</f>
        <v>6.55</v>
      </c>
    </row>
    <row r="17" spans="1:17" x14ac:dyDescent="0.3">
      <c r="A17" s="44"/>
      <c r="B17" s="45"/>
      <c r="C17" s="46"/>
      <c r="D17" s="46"/>
      <c r="E17" s="47"/>
      <c r="G17" s="44"/>
      <c r="H17" s="45"/>
      <c r="I17" s="46"/>
      <c r="J17" s="46"/>
      <c r="K17" s="47"/>
      <c r="M17" s="44"/>
      <c r="N17" s="45"/>
      <c r="O17" s="46"/>
      <c r="P17" s="46"/>
      <c r="Q17" s="47"/>
    </row>
    <row r="18" spans="1:17" x14ac:dyDescent="0.3">
      <c r="A18" s="44" t="s">
        <v>166</v>
      </c>
      <c r="B18" s="53">
        <v>7.5</v>
      </c>
      <c r="C18" s="46"/>
      <c r="D18" s="46" t="s">
        <v>166</v>
      </c>
      <c r="E18" s="54">
        <v>6</v>
      </c>
      <c r="G18" s="44" t="s">
        <v>166</v>
      </c>
      <c r="H18" s="53">
        <v>9.5</v>
      </c>
      <c r="I18" s="46"/>
      <c r="J18" s="46" t="s">
        <v>166</v>
      </c>
      <c r="K18" s="54">
        <v>7.5</v>
      </c>
      <c r="M18" s="44" t="s">
        <v>166</v>
      </c>
      <c r="N18" s="53">
        <v>8.5</v>
      </c>
      <c r="O18" s="46"/>
      <c r="P18" s="46" t="s">
        <v>166</v>
      </c>
      <c r="Q18" s="54">
        <v>7</v>
      </c>
    </row>
    <row r="19" spans="1:17" x14ac:dyDescent="0.3">
      <c r="A19" s="44"/>
      <c r="B19" s="45"/>
      <c r="C19" s="46"/>
      <c r="D19" s="46"/>
      <c r="E19" s="47"/>
      <c r="G19" s="44"/>
      <c r="H19" s="45"/>
      <c r="I19" s="46"/>
      <c r="J19" s="46"/>
      <c r="K19" s="47"/>
      <c r="M19" s="44"/>
      <c r="N19" s="45"/>
      <c r="O19" s="46"/>
      <c r="P19" s="46"/>
      <c r="Q19" s="47"/>
    </row>
    <row r="20" spans="1:17" x14ac:dyDescent="0.3">
      <c r="A20" s="44" t="s">
        <v>177</v>
      </c>
      <c r="B20" s="53">
        <v>7.5</v>
      </c>
      <c r="C20" s="46"/>
      <c r="D20" s="46" t="s">
        <v>177</v>
      </c>
      <c r="E20" s="54">
        <v>7.5</v>
      </c>
      <c r="G20" s="44" t="s">
        <v>180</v>
      </c>
      <c r="H20" s="53">
        <v>10</v>
      </c>
      <c r="I20" s="46"/>
      <c r="J20" s="46" t="s">
        <v>180</v>
      </c>
      <c r="K20" s="54">
        <v>10</v>
      </c>
      <c r="M20" s="44" t="s">
        <v>180</v>
      </c>
      <c r="N20" s="53">
        <v>10</v>
      </c>
      <c r="O20" s="46"/>
      <c r="P20" s="46" t="s">
        <v>180</v>
      </c>
      <c r="Q20" s="54">
        <v>10</v>
      </c>
    </row>
    <row r="21" spans="1:17" x14ac:dyDescent="0.3">
      <c r="A21" s="44"/>
      <c r="B21" s="45"/>
      <c r="C21" s="46"/>
      <c r="D21" s="46"/>
      <c r="E21" s="54"/>
      <c r="G21" s="44"/>
      <c r="H21" s="45"/>
      <c r="I21" s="46"/>
      <c r="J21" s="46"/>
      <c r="K21" s="54"/>
      <c r="M21" s="44"/>
      <c r="N21" s="45"/>
      <c r="O21" s="46"/>
      <c r="P21" s="46"/>
      <c r="Q21" s="54"/>
    </row>
    <row r="22" spans="1:17" x14ac:dyDescent="0.3">
      <c r="A22" s="55" t="s">
        <v>178</v>
      </c>
      <c r="B22" s="56">
        <f>B20+B18</f>
        <v>15</v>
      </c>
      <c r="C22" s="57"/>
      <c r="D22" s="57" t="s">
        <v>178</v>
      </c>
      <c r="E22" s="58">
        <f>E20+E18</f>
        <v>13.5</v>
      </c>
      <c r="G22" s="55" t="s">
        <v>178</v>
      </c>
      <c r="H22" s="56">
        <f>H20+H18</f>
        <v>19.5</v>
      </c>
      <c r="I22" s="57"/>
      <c r="J22" s="57" t="s">
        <v>178</v>
      </c>
      <c r="K22" s="58">
        <f>K20+K18</f>
        <v>17.5</v>
      </c>
      <c r="M22" s="55" t="s">
        <v>178</v>
      </c>
      <c r="N22" s="56">
        <f>N20+N18</f>
        <v>18.5</v>
      </c>
      <c r="O22" s="57"/>
      <c r="P22" s="57" t="s">
        <v>178</v>
      </c>
      <c r="Q22" s="58">
        <f>Q20+Q18</f>
        <v>17</v>
      </c>
    </row>
  </sheetData>
  <mergeCells count="9">
    <mergeCell ref="M3:Q3"/>
    <mergeCell ref="M5:N5"/>
    <mergeCell ref="P5:Q5"/>
    <mergeCell ref="A5:B5"/>
    <mergeCell ref="D5:E5"/>
    <mergeCell ref="A3:E3"/>
    <mergeCell ref="G3:K3"/>
    <mergeCell ref="G5:H5"/>
    <mergeCell ref="J5:K5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5"/>
  <sheetViews>
    <sheetView showGridLines="0" tabSelected="1" zoomScaleNormal="100" workbookViewId="0">
      <selection activeCell="AC19" sqref="AC19"/>
    </sheetView>
  </sheetViews>
  <sheetFormatPr baseColWidth="10" defaultRowHeight="14.4" x14ac:dyDescent="0.3"/>
  <cols>
    <col min="1" max="1" width="11.5546875" style="27"/>
    <col min="2" max="3" width="11.5546875" style="29"/>
    <col min="4" max="4" width="15.77734375" style="29" bestFit="1" customWidth="1"/>
    <col min="5" max="5" width="2.77734375" style="29" customWidth="1"/>
    <col min="6" max="6" width="11.5546875" style="29"/>
    <col min="7" max="7" width="13.77734375" style="29" bestFit="1" customWidth="1"/>
    <col min="8" max="8" width="13.77734375" style="29" customWidth="1"/>
    <col min="9" max="9" width="14.5546875" style="29" bestFit="1" customWidth="1"/>
    <col min="10" max="10" width="2.77734375" style="29" customWidth="1"/>
    <col min="11" max="13" width="11.5546875" style="29"/>
    <col min="14" max="14" width="15.21875" style="29" customWidth="1"/>
    <col min="15" max="15" width="2.77734375" style="29" customWidth="1"/>
    <col min="16" max="18" width="11.5546875" style="29"/>
    <col min="19" max="19" width="15.33203125" style="29" customWidth="1"/>
    <col min="20" max="20" width="2.77734375" style="29" customWidth="1"/>
    <col min="21" max="21" width="11.5546875" style="29"/>
    <col min="22" max="22" width="14" style="29" bestFit="1" customWidth="1"/>
    <col min="23" max="23" width="11.77734375" style="29" customWidth="1"/>
    <col min="24" max="24" width="14" style="29" bestFit="1" customWidth="1"/>
    <col min="25" max="25" width="2.77734375" style="29" customWidth="1"/>
    <col min="26" max="28" width="11.5546875" style="29"/>
    <col min="29" max="29" width="17.33203125" style="29" customWidth="1"/>
    <col min="30" max="30" width="2.77734375" style="29" customWidth="1"/>
    <col min="31" max="16384" width="11.5546875" style="29"/>
  </cols>
  <sheetData>
    <row r="2" spans="1:29" s="6" customFormat="1" ht="18" x14ac:dyDescent="0.3">
      <c r="A2" s="41" t="s">
        <v>117</v>
      </c>
    </row>
    <row r="3" spans="1:29" x14ac:dyDescent="0.3">
      <c r="P3" s="64"/>
      <c r="Q3" s="64"/>
      <c r="R3" s="64"/>
      <c r="S3" s="64"/>
      <c r="T3" s="64"/>
      <c r="U3" s="64"/>
    </row>
    <row r="4" spans="1:29" ht="14.4" customHeight="1" x14ac:dyDescent="0.3">
      <c r="A4" s="42" t="s">
        <v>12</v>
      </c>
      <c r="B4" s="40">
        <v>1</v>
      </c>
      <c r="C4" s="42" t="s">
        <v>13</v>
      </c>
      <c r="D4" s="40" t="s">
        <v>153</v>
      </c>
      <c r="E4" s="65"/>
      <c r="F4" s="42" t="s">
        <v>12</v>
      </c>
      <c r="G4" s="40">
        <v>2</v>
      </c>
      <c r="H4" s="42" t="s">
        <v>13</v>
      </c>
      <c r="I4" s="40" t="s">
        <v>116</v>
      </c>
      <c r="K4" s="42" t="s">
        <v>12</v>
      </c>
      <c r="L4" s="40">
        <v>3</v>
      </c>
      <c r="M4" s="42" t="s">
        <v>13</v>
      </c>
      <c r="N4" s="40" t="s">
        <v>116</v>
      </c>
      <c r="P4" s="42" t="s">
        <v>12</v>
      </c>
      <c r="Q4" s="40">
        <v>4</v>
      </c>
      <c r="R4" s="42" t="s">
        <v>13</v>
      </c>
      <c r="S4" s="40" t="s">
        <v>153</v>
      </c>
      <c r="T4" s="66"/>
      <c r="U4" s="42" t="s">
        <v>12</v>
      </c>
      <c r="V4" s="40">
        <v>5</v>
      </c>
      <c r="W4" s="42" t="s">
        <v>13</v>
      </c>
      <c r="X4" s="40" t="s">
        <v>116</v>
      </c>
      <c r="Y4" s="66"/>
      <c r="Z4" s="42" t="s">
        <v>12</v>
      </c>
      <c r="AA4" s="40">
        <v>6</v>
      </c>
      <c r="AB4" s="42" t="s">
        <v>13</v>
      </c>
      <c r="AC4" s="40" t="s">
        <v>116</v>
      </c>
    </row>
    <row r="5" spans="1:29" x14ac:dyDescent="0.3">
      <c r="A5" s="42" t="s">
        <v>147</v>
      </c>
      <c r="B5" s="40"/>
      <c r="C5" s="42" t="s">
        <v>169</v>
      </c>
      <c r="D5" s="40" t="s">
        <v>148</v>
      </c>
      <c r="E5" s="65"/>
      <c r="F5" s="42" t="s">
        <v>147</v>
      </c>
      <c r="G5" s="40" t="s">
        <v>149</v>
      </c>
      <c r="H5" s="42" t="s">
        <v>169</v>
      </c>
      <c r="I5" s="40" t="s">
        <v>150</v>
      </c>
      <c r="K5" s="42" t="s">
        <v>147</v>
      </c>
      <c r="L5" s="40" t="s">
        <v>149</v>
      </c>
      <c r="M5" s="42" t="s">
        <v>169</v>
      </c>
      <c r="N5" s="40" t="s">
        <v>150</v>
      </c>
      <c r="P5" s="42" t="s">
        <v>147</v>
      </c>
      <c r="Q5" s="40"/>
      <c r="R5" s="42" t="s">
        <v>169</v>
      </c>
      <c r="S5" s="40" t="s">
        <v>172</v>
      </c>
      <c r="T5" s="66"/>
      <c r="U5" s="42" t="s">
        <v>147</v>
      </c>
      <c r="V5" s="40" t="s">
        <v>149</v>
      </c>
      <c r="W5" s="42" t="s">
        <v>169</v>
      </c>
      <c r="X5" s="40" t="s">
        <v>173</v>
      </c>
      <c r="Y5" s="66"/>
      <c r="Z5" s="42" t="s">
        <v>147</v>
      </c>
      <c r="AA5" s="40"/>
      <c r="AB5" s="42" t="s">
        <v>169</v>
      </c>
      <c r="AC5" s="40" t="s">
        <v>150</v>
      </c>
    </row>
    <row r="6" spans="1:29" x14ac:dyDescent="0.3">
      <c r="A6" s="42" t="s">
        <v>171</v>
      </c>
      <c r="B6" s="67" t="s">
        <v>176</v>
      </c>
      <c r="C6" s="42" t="s">
        <v>168</v>
      </c>
      <c r="D6" s="40"/>
      <c r="E6" s="65"/>
      <c r="F6" s="42" t="s">
        <v>171</v>
      </c>
      <c r="G6" s="40"/>
      <c r="H6" s="42" t="s">
        <v>168</v>
      </c>
      <c r="I6" s="40" t="s">
        <v>151</v>
      </c>
      <c r="K6" s="42" t="s">
        <v>171</v>
      </c>
      <c r="L6" s="40"/>
      <c r="M6" s="42" t="s">
        <v>168</v>
      </c>
      <c r="N6" s="40" t="s">
        <v>151</v>
      </c>
      <c r="P6" s="42" t="s">
        <v>171</v>
      </c>
      <c r="Q6" s="67" t="s">
        <v>170</v>
      </c>
      <c r="R6" s="42" t="s">
        <v>168</v>
      </c>
      <c r="S6" s="40" t="s">
        <v>151</v>
      </c>
      <c r="T6" s="66"/>
      <c r="U6" s="42" t="s">
        <v>171</v>
      </c>
      <c r="V6" s="40"/>
      <c r="W6" s="42" t="s">
        <v>168</v>
      </c>
      <c r="X6" s="40" t="s">
        <v>151</v>
      </c>
      <c r="Y6" s="66"/>
      <c r="Z6" s="42" t="s">
        <v>171</v>
      </c>
      <c r="AA6" s="40"/>
      <c r="AB6" s="42" t="s">
        <v>168</v>
      </c>
      <c r="AC6" s="40"/>
    </row>
    <row r="7" spans="1:29" x14ac:dyDescent="0.3">
      <c r="A7" s="42" t="s">
        <v>167</v>
      </c>
      <c r="B7" s="40" t="s">
        <v>194</v>
      </c>
      <c r="C7" s="42" t="s">
        <v>10</v>
      </c>
      <c r="D7" s="42" t="s">
        <v>174</v>
      </c>
      <c r="E7" s="65"/>
      <c r="F7" s="42" t="s">
        <v>167</v>
      </c>
      <c r="G7" s="40" t="s">
        <v>195</v>
      </c>
      <c r="H7" s="42" t="s">
        <v>10</v>
      </c>
      <c r="I7" s="42" t="s">
        <v>174</v>
      </c>
      <c r="K7" s="42" t="s">
        <v>167</v>
      </c>
      <c r="L7" s="40" t="s">
        <v>195</v>
      </c>
      <c r="M7" s="42" t="s">
        <v>10</v>
      </c>
      <c r="N7" s="42" t="s">
        <v>174</v>
      </c>
      <c r="P7" s="42" t="s">
        <v>167</v>
      </c>
      <c r="Q7" s="40" t="s">
        <v>194</v>
      </c>
      <c r="R7" s="42" t="s">
        <v>10</v>
      </c>
      <c r="S7" s="42" t="s">
        <v>174</v>
      </c>
      <c r="T7" s="66"/>
      <c r="U7" s="42" t="s">
        <v>167</v>
      </c>
      <c r="V7" s="40" t="s">
        <v>195</v>
      </c>
      <c r="W7" s="42" t="s">
        <v>10</v>
      </c>
      <c r="X7" s="42" t="s">
        <v>174</v>
      </c>
      <c r="Y7" s="66"/>
      <c r="Z7" s="42" t="s">
        <v>167</v>
      </c>
      <c r="AA7" s="40" t="s">
        <v>195</v>
      </c>
      <c r="AB7" s="42" t="s">
        <v>10</v>
      </c>
      <c r="AC7" s="42" t="s">
        <v>174</v>
      </c>
    </row>
    <row r="8" spans="1:29" x14ac:dyDescent="0.3">
      <c r="A8" s="40" t="s">
        <v>21</v>
      </c>
      <c r="B8" s="62">
        <v>9</v>
      </c>
      <c r="C8" s="62" t="s">
        <v>152</v>
      </c>
      <c r="D8" s="68" t="s">
        <v>26</v>
      </c>
      <c r="E8" s="65"/>
      <c r="F8" s="40" t="s">
        <v>21</v>
      </c>
      <c r="G8" s="62">
        <v>9</v>
      </c>
      <c r="H8" s="62" t="s">
        <v>152</v>
      </c>
      <c r="I8" s="68" t="s">
        <v>26</v>
      </c>
      <c r="K8" s="40" t="s">
        <v>21</v>
      </c>
      <c r="L8" s="62">
        <v>14.5</v>
      </c>
      <c r="M8" s="62" t="s">
        <v>152</v>
      </c>
      <c r="N8" s="68" t="s">
        <v>26</v>
      </c>
      <c r="P8" s="40" t="s">
        <v>21</v>
      </c>
      <c r="Q8" s="62">
        <v>12</v>
      </c>
      <c r="R8" s="62" t="s">
        <v>152</v>
      </c>
      <c r="S8" s="68" t="s">
        <v>26</v>
      </c>
      <c r="T8" s="66"/>
      <c r="U8" s="40" t="s">
        <v>21</v>
      </c>
      <c r="V8" s="62">
        <v>14</v>
      </c>
      <c r="W8" s="62" t="s">
        <v>152</v>
      </c>
      <c r="X8" s="68" t="s">
        <v>175</v>
      </c>
      <c r="Y8" s="66"/>
      <c r="Z8" s="40" t="s">
        <v>21</v>
      </c>
      <c r="AA8" s="62">
        <v>13</v>
      </c>
      <c r="AB8" s="62" t="s">
        <v>152</v>
      </c>
      <c r="AC8" s="68" t="s">
        <v>26</v>
      </c>
    </row>
    <row r="9" spans="1:29" x14ac:dyDescent="0.3">
      <c r="A9" s="69" t="s">
        <v>18</v>
      </c>
      <c r="B9" s="62"/>
      <c r="C9" s="62" t="s">
        <v>152</v>
      </c>
      <c r="D9" s="68" t="s">
        <v>26</v>
      </c>
      <c r="E9" s="65"/>
      <c r="F9" s="69" t="s">
        <v>18</v>
      </c>
      <c r="G9" s="62"/>
      <c r="H9" s="62" t="s">
        <v>152</v>
      </c>
      <c r="I9" s="68">
        <v>15</v>
      </c>
      <c r="K9" s="69" t="s">
        <v>18</v>
      </c>
      <c r="L9" s="62"/>
      <c r="M9" s="62" t="s">
        <v>152</v>
      </c>
      <c r="N9" s="68">
        <v>100</v>
      </c>
      <c r="P9" s="69" t="s">
        <v>18</v>
      </c>
      <c r="Q9" s="62"/>
      <c r="R9" s="62" t="s">
        <v>152</v>
      </c>
      <c r="S9" s="68" t="s">
        <v>26</v>
      </c>
      <c r="T9" s="66"/>
      <c r="U9" s="69" t="s">
        <v>18</v>
      </c>
      <c r="V9" s="62"/>
      <c r="W9" s="62" t="s">
        <v>152</v>
      </c>
      <c r="X9" s="68">
        <v>150</v>
      </c>
      <c r="Y9" s="66"/>
      <c r="Z9" s="69" t="s">
        <v>18</v>
      </c>
      <c r="AA9" s="62"/>
      <c r="AB9" s="62" t="s">
        <v>152</v>
      </c>
      <c r="AC9" s="68" t="s">
        <v>26</v>
      </c>
    </row>
    <row r="10" spans="1:29" x14ac:dyDescent="0.3">
      <c r="A10" s="69" t="s">
        <v>22</v>
      </c>
      <c r="B10" s="62">
        <v>12</v>
      </c>
      <c r="C10" s="62" t="s">
        <v>152</v>
      </c>
      <c r="D10" s="68" t="s">
        <v>26</v>
      </c>
      <c r="E10" s="65"/>
      <c r="F10" s="69" t="s">
        <v>22</v>
      </c>
      <c r="G10" s="62">
        <v>12</v>
      </c>
      <c r="H10" s="62" t="s">
        <v>152</v>
      </c>
      <c r="I10" s="68">
        <v>40</v>
      </c>
      <c r="K10" s="69" t="s">
        <v>22</v>
      </c>
      <c r="L10" s="62">
        <v>16</v>
      </c>
      <c r="M10" s="62" t="s">
        <v>152</v>
      </c>
      <c r="N10" s="68">
        <v>600</v>
      </c>
      <c r="P10" s="69" t="s">
        <v>22</v>
      </c>
      <c r="Q10" s="62">
        <v>14</v>
      </c>
      <c r="R10" s="62" t="s">
        <v>152</v>
      </c>
      <c r="S10" s="68" t="s">
        <v>26</v>
      </c>
      <c r="T10" s="66"/>
      <c r="U10" s="69" t="s">
        <v>22</v>
      </c>
      <c r="V10" s="62">
        <v>18</v>
      </c>
      <c r="W10" s="62" t="s">
        <v>152</v>
      </c>
      <c r="X10" s="68">
        <v>400</v>
      </c>
      <c r="Y10" s="66"/>
      <c r="Z10" s="69" t="s">
        <v>22</v>
      </c>
      <c r="AA10" s="62">
        <v>15</v>
      </c>
      <c r="AB10" s="62" t="s">
        <v>152</v>
      </c>
      <c r="AC10" s="68" t="s">
        <v>26</v>
      </c>
    </row>
    <row r="11" spans="1:29" x14ac:dyDescent="0.3">
      <c r="A11" s="69" t="s">
        <v>75</v>
      </c>
      <c r="B11" s="62">
        <v>13</v>
      </c>
      <c r="C11" s="62" t="s">
        <v>152</v>
      </c>
      <c r="D11" s="62"/>
      <c r="F11" s="69" t="s">
        <v>75</v>
      </c>
      <c r="G11" s="62">
        <v>14</v>
      </c>
      <c r="H11" s="62" t="s">
        <v>152</v>
      </c>
      <c r="I11" s="62">
        <v>30</v>
      </c>
      <c r="K11" s="69" t="s">
        <v>75</v>
      </c>
      <c r="L11" s="62">
        <v>15.5</v>
      </c>
      <c r="M11" s="62" t="s">
        <v>152</v>
      </c>
      <c r="N11" s="62">
        <v>250</v>
      </c>
      <c r="P11" s="69" t="s">
        <v>75</v>
      </c>
      <c r="Q11" s="62">
        <v>14</v>
      </c>
      <c r="R11" s="62" t="s">
        <v>152</v>
      </c>
      <c r="S11" s="62"/>
      <c r="T11" s="64"/>
      <c r="U11" s="69" t="s">
        <v>75</v>
      </c>
      <c r="V11" s="62">
        <v>19</v>
      </c>
      <c r="W11" s="62" t="s">
        <v>152</v>
      </c>
      <c r="X11" s="62">
        <v>200</v>
      </c>
      <c r="Y11" s="64"/>
      <c r="Z11" s="69" t="s">
        <v>75</v>
      </c>
      <c r="AA11" s="62">
        <v>16</v>
      </c>
      <c r="AB11" s="62" t="s">
        <v>152</v>
      </c>
      <c r="AC11" s="62"/>
    </row>
    <row r="12" spans="1:29" x14ac:dyDescent="0.3">
      <c r="A12" s="69" t="s">
        <v>137</v>
      </c>
      <c r="B12" s="62">
        <v>14</v>
      </c>
      <c r="C12" s="62"/>
      <c r="D12" s="62"/>
      <c r="F12" s="69" t="s">
        <v>137</v>
      </c>
      <c r="G12" s="62">
        <v>15</v>
      </c>
      <c r="H12" s="62"/>
      <c r="I12" s="62">
        <v>80</v>
      </c>
      <c r="K12" s="69" t="s">
        <v>137</v>
      </c>
      <c r="L12" s="62">
        <v>16</v>
      </c>
      <c r="M12" s="62"/>
      <c r="N12" s="62">
        <v>200</v>
      </c>
      <c r="P12" s="69" t="s">
        <v>137</v>
      </c>
      <c r="Q12" s="62">
        <v>15</v>
      </c>
      <c r="R12" s="62"/>
      <c r="S12" s="62"/>
      <c r="T12" s="64"/>
      <c r="U12" s="69" t="s">
        <v>137</v>
      </c>
      <c r="V12" s="62">
        <v>18</v>
      </c>
      <c r="W12" s="62"/>
      <c r="X12" s="62">
        <v>150</v>
      </c>
      <c r="Y12" s="64"/>
      <c r="Z12" s="69" t="s">
        <v>137</v>
      </c>
      <c r="AA12" s="62">
        <v>16.5</v>
      </c>
      <c r="AB12" s="62"/>
      <c r="AC12" s="62"/>
    </row>
    <row r="13" spans="1:29" x14ac:dyDescent="0.3">
      <c r="A13" s="69" t="s">
        <v>138</v>
      </c>
      <c r="B13" s="62">
        <v>13</v>
      </c>
      <c r="C13" s="62" t="s">
        <v>152</v>
      </c>
      <c r="D13" s="62"/>
      <c r="F13" s="69" t="s">
        <v>138</v>
      </c>
      <c r="G13" s="62">
        <v>16.5</v>
      </c>
      <c r="H13" s="62" t="s">
        <v>152</v>
      </c>
      <c r="I13" s="62">
        <v>15</v>
      </c>
      <c r="K13" s="69" t="s">
        <v>138</v>
      </c>
      <c r="L13" s="62">
        <v>17.5</v>
      </c>
      <c r="M13" s="62" t="s">
        <v>200</v>
      </c>
      <c r="N13" s="62">
        <v>200</v>
      </c>
      <c r="P13" s="69" t="s">
        <v>138</v>
      </c>
      <c r="Q13" s="62">
        <v>15</v>
      </c>
      <c r="R13" s="62" t="s">
        <v>152</v>
      </c>
      <c r="S13" s="62"/>
      <c r="T13" s="64"/>
      <c r="U13" s="69" t="s">
        <v>138</v>
      </c>
      <c r="V13" s="62">
        <v>17.5</v>
      </c>
      <c r="W13" s="62" t="s">
        <v>200</v>
      </c>
      <c r="X13" s="62">
        <v>150</v>
      </c>
      <c r="Y13" s="64"/>
      <c r="Z13" s="69" t="s">
        <v>138</v>
      </c>
      <c r="AA13" s="62">
        <v>18</v>
      </c>
      <c r="AB13" s="62" t="s">
        <v>152</v>
      </c>
      <c r="AC13" s="62"/>
    </row>
    <row r="14" spans="1:29" x14ac:dyDescent="0.3">
      <c r="A14" s="69" t="s">
        <v>189</v>
      </c>
      <c r="B14" s="62">
        <v>13</v>
      </c>
      <c r="C14" s="62" t="s">
        <v>152</v>
      </c>
      <c r="D14" s="62"/>
      <c r="F14" s="69" t="s">
        <v>189</v>
      </c>
      <c r="G14" s="62">
        <v>17</v>
      </c>
      <c r="H14" s="62" t="s">
        <v>152</v>
      </c>
      <c r="I14" s="62">
        <v>50</v>
      </c>
      <c r="K14" s="69" t="s">
        <v>189</v>
      </c>
      <c r="L14" s="62">
        <v>17.5</v>
      </c>
      <c r="M14" s="62" t="s">
        <v>152</v>
      </c>
      <c r="N14" s="62">
        <v>30</v>
      </c>
      <c r="P14" s="69" t="s">
        <v>189</v>
      </c>
      <c r="Q14" s="62">
        <v>14.5</v>
      </c>
      <c r="R14" s="62" t="s">
        <v>152</v>
      </c>
      <c r="S14" s="62"/>
      <c r="T14" s="64"/>
      <c r="U14" s="69" t="s">
        <v>189</v>
      </c>
      <c r="V14" s="62">
        <v>17.5</v>
      </c>
      <c r="W14" s="62" t="s">
        <v>202</v>
      </c>
      <c r="X14" s="62">
        <v>300</v>
      </c>
      <c r="Y14" s="64"/>
      <c r="Z14" s="69" t="s">
        <v>189</v>
      </c>
      <c r="AA14" s="62">
        <v>18.5</v>
      </c>
      <c r="AB14" s="62" t="s">
        <v>152</v>
      </c>
      <c r="AC14" s="62"/>
    </row>
    <row r="15" spans="1:29" x14ac:dyDescent="0.3">
      <c r="A15" s="69" t="s">
        <v>146</v>
      </c>
      <c r="B15" s="62">
        <v>14.5</v>
      </c>
      <c r="C15" s="62" t="s">
        <v>152</v>
      </c>
      <c r="D15" s="62"/>
      <c r="F15" s="69" t="s">
        <v>146</v>
      </c>
      <c r="G15" s="62">
        <v>17</v>
      </c>
      <c r="H15" s="62" t="s">
        <v>152</v>
      </c>
      <c r="I15" s="62">
        <v>300</v>
      </c>
      <c r="K15" s="69" t="s">
        <v>146</v>
      </c>
      <c r="L15" s="62">
        <v>18</v>
      </c>
      <c r="M15" s="62" t="s">
        <v>152</v>
      </c>
      <c r="N15" s="62">
        <v>20</v>
      </c>
      <c r="P15" s="69" t="s">
        <v>146</v>
      </c>
      <c r="Q15" s="62">
        <v>14.5</v>
      </c>
      <c r="R15" s="62" t="s">
        <v>152</v>
      </c>
      <c r="S15" s="62"/>
      <c r="T15" s="64"/>
      <c r="U15" s="69" t="s">
        <v>146</v>
      </c>
      <c r="V15" s="62">
        <v>18</v>
      </c>
      <c r="W15" s="62" t="s">
        <v>152</v>
      </c>
      <c r="X15" s="62">
        <v>100</v>
      </c>
      <c r="Y15" s="64"/>
      <c r="Z15" s="69" t="s">
        <v>146</v>
      </c>
      <c r="AA15" s="62">
        <v>19</v>
      </c>
      <c r="AB15" s="62" t="s">
        <v>152</v>
      </c>
      <c r="AC15" s="62"/>
    </row>
    <row r="16" spans="1:29" x14ac:dyDescent="0.3">
      <c r="A16" s="69" t="s">
        <v>192</v>
      </c>
      <c r="B16" s="62">
        <v>13</v>
      </c>
      <c r="C16" s="62" t="s">
        <v>193</v>
      </c>
      <c r="D16" s="62"/>
      <c r="F16" s="69" t="s">
        <v>192</v>
      </c>
      <c r="G16" s="62">
        <v>15</v>
      </c>
      <c r="H16" s="62" t="s">
        <v>193</v>
      </c>
      <c r="I16" s="62">
        <v>100</v>
      </c>
      <c r="K16" s="69" t="s">
        <v>192</v>
      </c>
      <c r="L16" s="62">
        <v>16</v>
      </c>
      <c r="M16" s="62" t="s">
        <v>193</v>
      </c>
      <c r="N16" s="62"/>
      <c r="P16" s="69" t="s">
        <v>192</v>
      </c>
      <c r="Q16" s="62">
        <v>13</v>
      </c>
      <c r="R16" s="62" t="s">
        <v>193</v>
      </c>
      <c r="S16" s="62"/>
      <c r="T16" s="64"/>
      <c r="U16" s="69" t="s">
        <v>192</v>
      </c>
      <c r="V16" s="62">
        <v>15.5</v>
      </c>
      <c r="W16" s="62" t="s">
        <v>193</v>
      </c>
      <c r="X16" s="62">
        <v>150</v>
      </c>
      <c r="Y16" s="64"/>
      <c r="Z16" s="69" t="s">
        <v>192</v>
      </c>
      <c r="AA16" s="62">
        <v>16</v>
      </c>
      <c r="AB16" s="62" t="s">
        <v>193</v>
      </c>
      <c r="AC16" s="62"/>
    </row>
    <row r="17" spans="1:29" x14ac:dyDescent="0.3">
      <c r="A17" s="69" t="s">
        <v>204</v>
      </c>
      <c r="B17" s="62">
        <v>11</v>
      </c>
      <c r="C17" s="62">
        <f>-(B16-B17)*2</f>
        <v>-4</v>
      </c>
      <c r="D17" s="62"/>
      <c r="F17" s="69" t="s">
        <v>204</v>
      </c>
      <c r="G17" s="62">
        <v>13</v>
      </c>
      <c r="H17" s="62">
        <f>-(G16-G17)*2</f>
        <v>-4</v>
      </c>
      <c r="I17" s="62"/>
      <c r="J17" s="69"/>
      <c r="K17" s="69" t="s">
        <v>204</v>
      </c>
      <c r="L17" s="62">
        <v>13</v>
      </c>
      <c r="M17" s="62">
        <f>-(L16-L17)*2</f>
        <v>-6</v>
      </c>
      <c r="N17" s="62"/>
      <c r="P17" s="69" t="s">
        <v>204</v>
      </c>
      <c r="Q17" s="62">
        <v>11.5</v>
      </c>
      <c r="R17" s="62">
        <f>-(Q16-Q17)*2</f>
        <v>-3</v>
      </c>
      <c r="S17" s="62"/>
      <c r="T17" s="64"/>
      <c r="U17" s="69" t="s">
        <v>204</v>
      </c>
      <c r="V17" s="62">
        <v>12.5</v>
      </c>
      <c r="W17" s="62">
        <f>-(V16-V17)*2</f>
        <v>-6</v>
      </c>
      <c r="X17" s="62"/>
      <c r="Y17" s="64"/>
      <c r="Z17" s="69" t="s">
        <v>204</v>
      </c>
      <c r="AA17" s="62">
        <v>14</v>
      </c>
      <c r="AB17" s="62">
        <f>-(AA16-AA17)*2</f>
        <v>-4</v>
      </c>
      <c r="AC17" s="62"/>
    </row>
    <row r="18" spans="1:29" x14ac:dyDescent="0.3">
      <c r="A18" s="69" t="s">
        <v>211</v>
      </c>
      <c r="B18" s="62">
        <v>10.5</v>
      </c>
      <c r="C18" s="62">
        <f>(B17-B18)*-2</f>
        <v>-1</v>
      </c>
      <c r="D18" s="62"/>
      <c r="F18" s="69" t="s">
        <v>211</v>
      </c>
      <c r="G18" s="62">
        <v>11.5</v>
      </c>
      <c r="H18" s="62">
        <f>(G17-G18)*-2</f>
        <v>-3</v>
      </c>
      <c r="I18" s="62"/>
      <c r="J18" s="65"/>
      <c r="K18" s="69" t="s">
        <v>211</v>
      </c>
      <c r="L18" s="62">
        <v>12.5</v>
      </c>
      <c r="M18" s="62">
        <f>(L17-L18)*-2</f>
        <v>-1</v>
      </c>
      <c r="N18" s="62" t="s">
        <v>203</v>
      </c>
      <c r="P18" s="69" t="s">
        <v>211</v>
      </c>
      <c r="Q18" s="62">
        <v>10.5</v>
      </c>
      <c r="R18" s="62">
        <f>(Q17-Q18)*-2</f>
        <v>-2</v>
      </c>
      <c r="S18" s="62"/>
      <c r="T18" s="64"/>
      <c r="U18" s="69" t="s">
        <v>211</v>
      </c>
      <c r="V18" s="62">
        <v>12</v>
      </c>
      <c r="W18" s="62">
        <f>(V17-V18)*-2</f>
        <v>-1</v>
      </c>
      <c r="X18" s="62"/>
      <c r="Y18" s="64"/>
      <c r="Z18" s="69" t="s">
        <v>211</v>
      </c>
      <c r="AA18" s="62">
        <v>13.5</v>
      </c>
      <c r="AB18" s="62">
        <f>(AA17-AA18)*-2</f>
        <v>-1</v>
      </c>
      <c r="AC18" s="62"/>
    </row>
    <row r="19" spans="1:29" ht="43.2" x14ac:dyDescent="0.3">
      <c r="A19" s="69" t="s">
        <v>218</v>
      </c>
      <c r="B19" s="62"/>
      <c r="C19" s="62"/>
      <c r="D19" s="62" t="s">
        <v>220</v>
      </c>
      <c r="F19" s="69" t="s">
        <v>218</v>
      </c>
      <c r="G19" s="62"/>
      <c r="H19" s="62" t="s">
        <v>203</v>
      </c>
      <c r="I19" s="62"/>
      <c r="K19" s="69" t="s">
        <v>218</v>
      </c>
      <c r="L19" s="62"/>
      <c r="M19" s="62"/>
      <c r="N19" s="62"/>
      <c r="P19" s="69" t="s">
        <v>218</v>
      </c>
      <c r="Q19" s="62"/>
      <c r="R19" s="62"/>
      <c r="S19" s="62" t="s">
        <v>219</v>
      </c>
      <c r="T19" s="64"/>
      <c r="U19" s="69" t="s">
        <v>218</v>
      </c>
      <c r="V19" s="62"/>
      <c r="W19" s="62"/>
      <c r="X19" s="62" t="s">
        <v>222</v>
      </c>
      <c r="Y19" s="64"/>
      <c r="Z19" s="69" t="s">
        <v>218</v>
      </c>
      <c r="AA19" s="62"/>
      <c r="AB19" s="62"/>
      <c r="AC19" s="62" t="s">
        <v>222</v>
      </c>
    </row>
    <row r="20" spans="1:29" ht="57.6" x14ac:dyDescent="0.3">
      <c r="A20" s="69" t="s">
        <v>216</v>
      </c>
      <c r="B20" s="62"/>
      <c r="C20" s="62"/>
      <c r="D20" s="62" t="s">
        <v>225</v>
      </c>
      <c r="F20" s="69" t="s">
        <v>216</v>
      </c>
      <c r="G20" s="62"/>
      <c r="H20" s="62"/>
      <c r="I20" s="62"/>
      <c r="K20" s="69"/>
      <c r="L20" s="62"/>
      <c r="M20" s="62"/>
      <c r="N20" s="62"/>
      <c r="P20" s="69" t="s">
        <v>216</v>
      </c>
      <c r="Q20" s="62"/>
      <c r="R20" s="62"/>
      <c r="S20" s="62" t="s">
        <v>233</v>
      </c>
      <c r="T20" s="64"/>
      <c r="U20" s="69" t="s">
        <v>216</v>
      </c>
      <c r="V20" s="62"/>
      <c r="W20" s="62"/>
      <c r="X20" s="62" t="s">
        <v>223</v>
      </c>
      <c r="Y20" s="64"/>
      <c r="Z20" s="69" t="s">
        <v>216</v>
      </c>
      <c r="AA20" s="62"/>
      <c r="AB20" s="62"/>
      <c r="AC20" s="62" t="s">
        <v>221</v>
      </c>
    </row>
    <row r="21" spans="1:29" x14ac:dyDescent="0.3">
      <c r="A21" s="65"/>
      <c r="B21" s="70"/>
      <c r="C21" s="70"/>
      <c r="D21" s="70"/>
      <c r="F21" s="65"/>
      <c r="G21" s="70"/>
      <c r="H21" s="70"/>
      <c r="I21" s="70"/>
      <c r="K21" s="65"/>
      <c r="L21" s="70"/>
      <c r="M21" s="70"/>
      <c r="N21" s="70"/>
      <c r="P21" s="65"/>
      <c r="Q21" s="70"/>
      <c r="R21" s="70"/>
      <c r="S21" s="70"/>
      <c r="T21" s="64"/>
      <c r="U21" s="65"/>
      <c r="V21" s="70"/>
      <c r="W21" s="70"/>
      <c r="X21" s="70"/>
      <c r="Y21" s="64"/>
      <c r="Z21" s="65"/>
      <c r="AA21" s="70"/>
      <c r="AB21" s="70"/>
      <c r="AC21" s="70"/>
    </row>
    <row r="22" spans="1:29" x14ac:dyDescent="0.3">
      <c r="A22" s="82" t="s">
        <v>206</v>
      </c>
      <c r="B22" s="82"/>
      <c r="C22" s="82"/>
      <c r="D22" s="82"/>
      <c r="F22" s="79" t="s">
        <v>229</v>
      </c>
      <c r="G22" s="79"/>
      <c r="H22" s="79"/>
      <c r="I22" s="79"/>
      <c r="K22" s="79" t="s">
        <v>229</v>
      </c>
      <c r="L22" s="79"/>
      <c r="M22" s="79"/>
      <c r="N22" s="79"/>
      <c r="P22" s="80" t="s">
        <v>228</v>
      </c>
      <c r="Q22" s="80"/>
      <c r="R22" s="80"/>
      <c r="S22" s="80"/>
      <c r="T22" s="64"/>
      <c r="U22" s="79" t="s">
        <v>229</v>
      </c>
      <c r="V22" s="79"/>
      <c r="W22" s="79"/>
      <c r="X22" s="79"/>
      <c r="Y22" s="64"/>
      <c r="Z22" s="79" t="s">
        <v>229</v>
      </c>
      <c r="AA22" s="79"/>
      <c r="AB22" s="79"/>
      <c r="AC22" s="79"/>
    </row>
    <row r="23" spans="1:29" x14ac:dyDescent="0.3">
      <c r="P23" s="66"/>
      <c r="Q23" s="64"/>
      <c r="R23" s="64"/>
      <c r="S23" s="64"/>
      <c r="T23" s="64"/>
      <c r="U23" s="64"/>
      <c r="V23" s="70"/>
      <c r="W23" s="70"/>
      <c r="X23" s="70"/>
      <c r="Y23" s="64"/>
    </row>
    <row r="24" spans="1:29" x14ac:dyDescent="0.3">
      <c r="P24" s="64"/>
      <c r="Q24" s="64"/>
      <c r="R24" s="64"/>
      <c r="S24" s="64"/>
      <c r="T24" s="64"/>
      <c r="U24" s="64"/>
      <c r="V24" s="70"/>
      <c r="W24" s="70"/>
      <c r="X24" s="70"/>
      <c r="Y24" s="64"/>
    </row>
    <row r="25" spans="1:29" x14ac:dyDescent="0.3">
      <c r="A25" s="42" t="s">
        <v>12</v>
      </c>
      <c r="B25" s="40">
        <v>7</v>
      </c>
      <c r="C25" s="42" t="s">
        <v>13</v>
      </c>
      <c r="D25" s="40" t="s">
        <v>153</v>
      </c>
      <c r="F25" s="42" t="s">
        <v>12</v>
      </c>
      <c r="G25" s="40">
        <v>8</v>
      </c>
      <c r="H25" s="42" t="s">
        <v>13</v>
      </c>
      <c r="I25" s="40" t="s">
        <v>153</v>
      </c>
      <c r="P25" s="64"/>
      <c r="Q25" s="64"/>
      <c r="R25" s="64"/>
      <c r="S25" s="64"/>
      <c r="T25" s="64"/>
      <c r="U25" s="64"/>
      <c r="V25" s="70"/>
      <c r="W25" s="70"/>
      <c r="X25" s="70"/>
      <c r="Y25" s="64"/>
    </row>
    <row r="26" spans="1:29" x14ac:dyDescent="0.3">
      <c r="A26" s="42" t="s">
        <v>147</v>
      </c>
      <c r="B26" s="40"/>
      <c r="C26" s="42" t="s">
        <v>169</v>
      </c>
      <c r="D26" s="40" t="s">
        <v>172</v>
      </c>
      <c r="F26" s="42" t="s">
        <v>147</v>
      </c>
      <c r="G26" s="40"/>
      <c r="H26" s="42" t="s">
        <v>169</v>
      </c>
      <c r="I26" s="40" t="s">
        <v>150</v>
      </c>
      <c r="K26" s="70"/>
      <c r="L26" s="70"/>
      <c r="M26" s="70"/>
      <c r="N26" s="70"/>
      <c r="P26" s="70"/>
      <c r="Q26" s="70"/>
      <c r="R26" s="70"/>
      <c r="S26" s="70"/>
      <c r="U26" s="70"/>
      <c r="V26" s="70"/>
      <c r="W26" s="70"/>
      <c r="X26" s="70"/>
      <c r="Y26" s="64"/>
    </row>
    <row r="27" spans="1:29" x14ac:dyDescent="0.3">
      <c r="A27" s="42" t="s">
        <v>171</v>
      </c>
      <c r="B27" s="67" t="s">
        <v>176</v>
      </c>
      <c r="C27" s="42" t="s">
        <v>168</v>
      </c>
      <c r="D27" s="40"/>
      <c r="F27" s="42" t="s">
        <v>171</v>
      </c>
      <c r="G27" s="40"/>
      <c r="H27" s="42" t="s">
        <v>168</v>
      </c>
      <c r="I27" s="40"/>
      <c r="K27" s="70"/>
      <c r="L27" s="70"/>
      <c r="M27" s="70"/>
      <c r="N27" s="70"/>
      <c r="P27" s="70"/>
      <c r="Q27" s="70"/>
      <c r="R27" s="70"/>
      <c r="S27" s="70"/>
      <c r="U27" s="70"/>
      <c r="V27" s="70"/>
      <c r="W27" s="70"/>
      <c r="X27" s="70"/>
    </row>
    <row r="28" spans="1:29" x14ac:dyDescent="0.3">
      <c r="A28" s="42" t="s">
        <v>167</v>
      </c>
      <c r="B28" s="40" t="s">
        <v>194</v>
      </c>
      <c r="C28" s="42" t="s">
        <v>10</v>
      </c>
      <c r="D28" s="42" t="s">
        <v>174</v>
      </c>
      <c r="F28" s="42" t="s">
        <v>167</v>
      </c>
      <c r="G28" s="40" t="s">
        <v>194</v>
      </c>
      <c r="H28" s="42" t="s">
        <v>10</v>
      </c>
      <c r="I28" s="42" t="s">
        <v>174</v>
      </c>
    </row>
    <row r="29" spans="1:29" x14ac:dyDescent="0.3">
      <c r="A29" s="40" t="s">
        <v>21</v>
      </c>
      <c r="B29" s="62">
        <v>9</v>
      </c>
      <c r="C29" s="62" t="s">
        <v>152</v>
      </c>
      <c r="D29" s="68" t="s">
        <v>26</v>
      </c>
      <c r="F29" s="40" t="s">
        <v>21</v>
      </c>
      <c r="G29" s="62">
        <v>10</v>
      </c>
      <c r="H29" s="62" t="s">
        <v>152</v>
      </c>
      <c r="I29" s="68" t="s">
        <v>26</v>
      </c>
    </row>
    <row r="30" spans="1:29" x14ac:dyDescent="0.3">
      <c r="A30" s="69" t="s">
        <v>18</v>
      </c>
      <c r="B30" s="62"/>
      <c r="C30" s="62" t="s">
        <v>152</v>
      </c>
      <c r="D30" s="68" t="s">
        <v>26</v>
      </c>
      <c r="F30" s="69" t="s">
        <v>18</v>
      </c>
      <c r="G30" s="62"/>
      <c r="H30" s="62" t="s">
        <v>152</v>
      </c>
      <c r="I30" s="68" t="s">
        <v>26</v>
      </c>
    </row>
    <row r="31" spans="1:29" x14ac:dyDescent="0.3">
      <c r="A31" s="69" t="s">
        <v>22</v>
      </c>
      <c r="B31" s="62">
        <v>11.5</v>
      </c>
      <c r="C31" s="62" t="s">
        <v>152</v>
      </c>
      <c r="D31" s="68" t="s">
        <v>26</v>
      </c>
      <c r="F31" s="69" t="s">
        <v>22</v>
      </c>
      <c r="G31" s="62">
        <v>12</v>
      </c>
      <c r="H31" s="62" t="s">
        <v>152</v>
      </c>
      <c r="I31" s="68" t="s">
        <v>26</v>
      </c>
    </row>
    <row r="32" spans="1:29" x14ac:dyDescent="0.3">
      <c r="A32" s="69" t="s">
        <v>75</v>
      </c>
      <c r="B32" s="62">
        <v>13</v>
      </c>
      <c r="C32" s="62" t="s">
        <v>152</v>
      </c>
      <c r="D32" s="62"/>
      <c r="F32" s="69" t="s">
        <v>75</v>
      </c>
      <c r="G32" s="62">
        <v>13</v>
      </c>
      <c r="H32" s="62" t="s">
        <v>152</v>
      </c>
      <c r="I32" s="62"/>
    </row>
    <row r="33" spans="1:14" x14ac:dyDescent="0.3">
      <c r="A33" s="69" t="s">
        <v>137</v>
      </c>
      <c r="B33" s="62">
        <v>14</v>
      </c>
      <c r="C33" s="62"/>
      <c r="D33" s="62"/>
      <c r="F33" s="69" t="s">
        <v>137</v>
      </c>
      <c r="G33" s="62">
        <v>12.5</v>
      </c>
      <c r="H33" s="62"/>
      <c r="I33" s="62"/>
    </row>
    <row r="34" spans="1:14" x14ac:dyDescent="0.3">
      <c r="A34" s="69" t="s">
        <v>138</v>
      </c>
      <c r="B34" s="62">
        <v>14.5</v>
      </c>
      <c r="C34" s="62" t="s">
        <v>152</v>
      </c>
      <c r="D34" s="62"/>
      <c r="F34" s="69" t="s">
        <v>138</v>
      </c>
      <c r="G34" s="62">
        <v>15</v>
      </c>
      <c r="H34" s="62" t="s">
        <v>152</v>
      </c>
      <c r="I34" s="62"/>
    </row>
    <row r="35" spans="1:14" x14ac:dyDescent="0.3">
      <c r="A35" s="69" t="s">
        <v>189</v>
      </c>
      <c r="B35" s="62">
        <v>14</v>
      </c>
      <c r="C35" s="62" t="s">
        <v>152</v>
      </c>
      <c r="D35" s="62"/>
      <c r="F35" s="69" t="s">
        <v>189</v>
      </c>
      <c r="G35" s="62">
        <v>15</v>
      </c>
      <c r="H35" s="62" t="s">
        <v>152</v>
      </c>
      <c r="I35" s="62"/>
    </row>
    <row r="36" spans="1:14" x14ac:dyDescent="0.3">
      <c r="A36" s="69" t="s">
        <v>146</v>
      </c>
      <c r="B36" s="62">
        <v>15.5</v>
      </c>
      <c r="C36" s="62" t="s">
        <v>152</v>
      </c>
      <c r="D36" s="62"/>
      <c r="F36" s="69" t="s">
        <v>146</v>
      </c>
      <c r="G36" s="62">
        <v>15.5</v>
      </c>
      <c r="H36" s="62" t="s">
        <v>152</v>
      </c>
      <c r="I36" s="62"/>
    </row>
    <row r="37" spans="1:14" x14ac:dyDescent="0.3">
      <c r="A37" s="69" t="s">
        <v>192</v>
      </c>
      <c r="B37" s="62">
        <v>13</v>
      </c>
      <c r="C37" s="62" t="s">
        <v>193</v>
      </c>
      <c r="D37" s="62"/>
      <c r="F37" s="69" t="s">
        <v>192</v>
      </c>
      <c r="G37" s="62">
        <v>13</v>
      </c>
      <c r="H37" s="62" t="s">
        <v>193</v>
      </c>
      <c r="I37" s="62"/>
    </row>
    <row r="38" spans="1:14" x14ac:dyDescent="0.3">
      <c r="A38" s="69" t="s">
        <v>204</v>
      </c>
      <c r="B38" s="62">
        <v>11</v>
      </c>
      <c r="C38" s="62">
        <f>-(G37-B38)*2</f>
        <v>-4</v>
      </c>
      <c r="D38" s="62"/>
      <c r="F38" s="81" t="s">
        <v>206</v>
      </c>
      <c r="G38" s="81"/>
      <c r="H38" s="81"/>
      <c r="I38" s="81"/>
    </row>
    <row r="39" spans="1:14" x14ac:dyDescent="0.3">
      <c r="A39" s="69" t="s">
        <v>211</v>
      </c>
      <c r="B39" s="62">
        <v>10.5</v>
      </c>
      <c r="C39" s="62">
        <f>(B38-B39)*-2</f>
        <v>-1</v>
      </c>
      <c r="D39" s="62"/>
      <c r="F39" s="65"/>
      <c r="G39" s="65"/>
      <c r="H39" s="65"/>
      <c r="I39" s="65"/>
    </row>
    <row r="40" spans="1:14" x14ac:dyDescent="0.3">
      <c r="A40" s="69" t="s">
        <v>216</v>
      </c>
      <c r="B40" s="62"/>
      <c r="C40" s="62"/>
      <c r="D40" s="62"/>
      <c r="F40" s="65"/>
      <c r="G40" s="70"/>
      <c r="H40" s="70"/>
      <c r="I40" s="70"/>
    </row>
    <row r="42" spans="1:14" x14ac:dyDescent="0.3">
      <c r="A42" s="80" t="s">
        <v>228</v>
      </c>
      <c r="B42" s="80"/>
      <c r="C42" s="80"/>
      <c r="D42" s="80"/>
    </row>
    <row r="45" spans="1:14" x14ac:dyDescent="0.3">
      <c r="A45" s="42" t="s">
        <v>12</v>
      </c>
      <c r="B45" s="40">
        <v>9</v>
      </c>
      <c r="C45" s="42" t="s">
        <v>13</v>
      </c>
      <c r="D45" s="40" t="s">
        <v>153</v>
      </c>
      <c r="F45" s="42" t="s">
        <v>12</v>
      </c>
      <c r="G45" s="40">
        <v>10</v>
      </c>
      <c r="H45" s="42" t="s">
        <v>13</v>
      </c>
      <c r="I45" s="40" t="s">
        <v>154</v>
      </c>
      <c r="K45" s="42" t="s">
        <v>12</v>
      </c>
      <c r="L45" s="40">
        <v>11</v>
      </c>
      <c r="M45" s="42" t="s">
        <v>13</v>
      </c>
      <c r="N45" s="40" t="s">
        <v>116</v>
      </c>
    </row>
    <row r="46" spans="1:14" x14ac:dyDescent="0.3">
      <c r="A46" s="42" t="s">
        <v>147</v>
      </c>
      <c r="B46" s="40"/>
      <c r="C46" s="42" t="s">
        <v>169</v>
      </c>
      <c r="D46" s="40" t="s">
        <v>150</v>
      </c>
      <c r="F46" s="42" t="s">
        <v>147</v>
      </c>
      <c r="G46" s="40"/>
      <c r="H46" s="42" t="s">
        <v>169</v>
      </c>
      <c r="I46" s="40"/>
      <c r="K46" s="42" t="s">
        <v>147</v>
      </c>
      <c r="L46" s="40"/>
      <c r="M46" s="42" t="s">
        <v>169</v>
      </c>
      <c r="N46" s="40" t="s">
        <v>173</v>
      </c>
    </row>
    <row r="47" spans="1:14" x14ac:dyDescent="0.3">
      <c r="A47" s="42" t="s">
        <v>171</v>
      </c>
      <c r="B47" s="40"/>
      <c r="C47" s="42" t="s">
        <v>168</v>
      </c>
      <c r="D47" s="40"/>
      <c r="F47" s="42" t="s">
        <v>171</v>
      </c>
      <c r="G47" s="67" t="s">
        <v>170</v>
      </c>
      <c r="H47" s="42" t="s">
        <v>168</v>
      </c>
      <c r="I47" s="40"/>
      <c r="K47" s="42" t="s">
        <v>171</v>
      </c>
      <c r="L47" s="67" t="s">
        <v>170</v>
      </c>
      <c r="M47" s="42" t="s">
        <v>168</v>
      </c>
      <c r="N47" s="40"/>
    </row>
    <row r="48" spans="1:14" x14ac:dyDescent="0.3">
      <c r="A48" s="42" t="s">
        <v>167</v>
      </c>
      <c r="B48" s="40" t="s">
        <v>194</v>
      </c>
      <c r="C48" s="42" t="s">
        <v>10</v>
      </c>
      <c r="D48" s="42" t="s">
        <v>174</v>
      </c>
      <c r="F48" s="42" t="s">
        <v>167</v>
      </c>
      <c r="G48" s="40" t="s">
        <v>196</v>
      </c>
      <c r="H48" s="42" t="s">
        <v>10</v>
      </c>
      <c r="I48" s="42" t="s">
        <v>174</v>
      </c>
      <c r="K48" s="42" t="s">
        <v>167</v>
      </c>
      <c r="L48" s="40" t="s">
        <v>195</v>
      </c>
      <c r="M48" s="42" t="s">
        <v>10</v>
      </c>
      <c r="N48" s="42" t="s">
        <v>174</v>
      </c>
    </row>
    <row r="49" spans="1:14" x14ac:dyDescent="0.3">
      <c r="A49" s="40" t="s">
        <v>21</v>
      </c>
      <c r="B49" s="62">
        <v>8</v>
      </c>
      <c r="C49" s="62" t="s">
        <v>152</v>
      </c>
      <c r="D49" s="68"/>
      <c r="F49" s="40" t="s">
        <v>21</v>
      </c>
      <c r="G49" s="62">
        <v>14</v>
      </c>
      <c r="H49" s="62" t="s">
        <v>152</v>
      </c>
      <c r="I49" s="68" t="s">
        <v>26</v>
      </c>
      <c r="K49" s="40" t="s">
        <v>21</v>
      </c>
      <c r="L49" s="62">
        <v>9</v>
      </c>
      <c r="M49" s="62" t="s">
        <v>152</v>
      </c>
      <c r="N49" s="68" t="s">
        <v>26</v>
      </c>
    </row>
    <row r="50" spans="1:14" x14ac:dyDescent="0.3">
      <c r="A50" s="69" t="s">
        <v>18</v>
      </c>
      <c r="B50" s="62"/>
      <c r="C50" s="62" t="s">
        <v>152</v>
      </c>
      <c r="D50" s="68"/>
      <c r="F50" s="69" t="s">
        <v>18</v>
      </c>
      <c r="G50" s="62"/>
      <c r="H50" s="62" t="s">
        <v>152</v>
      </c>
      <c r="I50" s="68" t="s">
        <v>26</v>
      </c>
      <c r="K50" s="69" t="s">
        <v>18</v>
      </c>
      <c r="L50" s="62"/>
      <c r="M50" s="62" t="s">
        <v>152</v>
      </c>
      <c r="N50" s="68" t="s">
        <v>26</v>
      </c>
    </row>
    <row r="51" spans="1:14" x14ac:dyDescent="0.3">
      <c r="A51" s="69" t="s">
        <v>22</v>
      </c>
      <c r="B51" s="62">
        <v>9</v>
      </c>
      <c r="C51" s="62" t="s">
        <v>152</v>
      </c>
      <c r="D51" s="68"/>
      <c r="F51" s="69" t="s">
        <v>22</v>
      </c>
      <c r="G51" s="62">
        <v>18</v>
      </c>
      <c r="H51" s="62" t="s">
        <v>152</v>
      </c>
      <c r="I51" s="68" t="s">
        <v>26</v>
      </c>
      <c r="K51" s="69" t="s">
        <v>22</v>
      </c>
      <c r="L51" s="62">
        <v>13</v>
      </c>
      <c r="M51" s="62" t="s">
        <v>152</v>
      </c>
      <c r="N51" s="68" t="s">
        <v>26</v>
      </c>
    </row>
    <row r="52" spans="1:14" x14ac:dyDescent="0.3">
      <c r="A52" s="69" t="s">
        <v>75</v>
      </c>
      <c r="B52" s="62">
        <v>10</v>
      </c>
      <c r="C52" s="62" t="s">
        <v>152</v>
      </c>
      <c r="D52" s="62"/>
      <c r="F52" s="69" t="s">
        <v>75</v>
      </c>
      <c r="G52" s="62">
        <v>18</v>
      </c>
      <c r="H52" s="62" t="s">
        <v>152</v>
      </c>
      <c r="I52" s="68" t="s">
        <v>26</v>
      </c>
      <c r="K52" s="69" t="s">
        <v>75</v>
      </c>
      <c r="L52" s="62"/>
      <c r="M52" s="62" t="s">
        <v>152</v>
      </c>
      <c r="N52" s="68" t="s">
        <v>26</v>
      </c>
    </row>
    <row r="53" spans="1:14" x14ac:dyDescent="0.3">
      <c r="A53" s="69" t="s">
        <v>137</v>
      </c>
      <c r="B53" s="62">
        <v>10</v>
      </c>
      <c r="C53" s="62"/>
      <c r="D53" s="62"/>
      <c r="F53" s="69" t="s">
        <v>137</v>
      </c>
      <c r="G53" s="62">
        <v>18</v>
      </c>
      <c r="H53" s="62"/>
      <c r="I53" s="62">
        <v>50</v>
      </c>
      <c r="K53" s="69" t="s">
        <v>137</v>
      </c>
      <c r="L53" s="62">
        <v>14</v>
      </c>
      <c r="M53" s="62"/>
      <c r="N53" s="62">
        <v>30</v>
      </c>
    </row>
    <row r="54" spans="1:14" x14ac:dyDescent="0.3">
      <c r="A54" s="69" t="s">
        <v>138</v>
      </c>
      <c r="B54" s="62">
        <v>10</v>
      </c>
      <c r="C54" s="62" t="s">
        <v>152</v>
      </c>
      <c r="D54" s="62"/>
      <c r="F54" s="69" t="s">
        <v>138</v>
      </c>
      <c r="G54" s="62">
        <v>19</v>
      </c>
      <c r="H54" s="62" t="s">
        <v>200</v>
      </c>
      <c r="I54" s="62">
        <v>50</v>
      </c>
      <c r="K54" s="69" t="s">
        <v>138</v>
      </c>
      <c r="L54" s="62">
        <v>15</v>
      </c>
      <c r="M54" s="62" t="s">
        <v>152</v>
      </c>
      <c r="N54" s="62">
        <v>15</v>
      </c>
    </row>
    <row r="55" spans="1:14" x14ac:dyDescent="0.3">
      <c r="A55" s="69" t="s">
        <v>189</v>
      </c>
      <c r="B55" s="62">
        <v>10</v>
      </c>
      <c r="C55" s="62" t="s">
        <v>152</v>
      </c>
      <c r="D55" s="62"/>
      <c r="F55" s="69" t="s">
        <v>189</v>
      </c>
      <c r="G55" s="62">
        <v>20</v>
      </c>
      <c r="H55" s="62" t="s">
        <v>201</v>
      </c>
      <c r="I55" s="62">
        <v>100</v>
      </c>
      <c r="K55" s="69" t="s">
        <v>189</v>
      </c>
      <c r="L55" s="62">
        <v>15</v>
      </c>
      <c r="M55" s="62" t="s">
        <v>152</v>
      </c>
      <c r="N55" s="62">
        <v>100</v>
      </c>
    </row>
    <row r="56" spans="1:14" x14ac:dyDescent="0.3">
      <c r="A56" s="69" t="s">
        <v>146</v>
      </c>
      <c r="B56" s="62">
        <v>10</v>
      </c>
      <c r="C56" s="62" t="s">
        <v>152</v>
      </c>
      <c r="D56" s="62"/>
      <c r="F56" s="69" t="s">
        <v>146</v>
      </c>
      <c r="G56" s="62">
        <v>21</v>
      </c>
      <c r="H56" s="62" t="s">
        <v>152</v>
      </c>
      <c r="I56" s="62">
        <v>100</v>
      </c>
      <c r="K56" s="69" t="s">
        <v>146</v>
      </c>
      <c r="L56" s="62">
        <v>15</v>
      </c>
      <c r="M56" s="62" t="s">
        <v>152</v>
      </c>
      <c r="N56" s="62">
        <v>250</v>
      </c>
    </row>
    <row r="57" spans="1:14" x14ac:dyDescent="0.3">
      <c r="A57" s="69" t="s">
        <v>192</v>
      </c>
      <c r="B57" s="62">
        <v>10.5</v>
      </c>
      <c r="C57" s="62" t="s">
        <v>193</v>
      </c>
      <c r="D57" s="62"/>
      <c r="F57" s="69" t="s">
        <v>192</v>
      </c>
      <c r="G57" s="62">
        <v>20.5</v>
      </c>
      <c r="H57" s="62" t="s">
        <v>193</v>
      </c>
      <c r="I57" s="62">
        <v>200</v>
      </c>
      <c r="K57" s="69" t="s">
        <v>192</v>
      </c>
      <c r="L57" s="62">
        <v>14</v>
      </c>
      <c r="M57" s="62" t="s">
        <v>193</v>
      </c>
      <c r="N57" s="62">
        <v>80</v>
      </c>
    </row>
    <row r="58" spans="1:14" x14ac:dyDescent="0.3">
      <c r="A58" s="69" t="s">
        <v>204</v>
      </c>
      <c r="B58" s="62">
        <v>14</v>
      </c>
      <c r="C58" s="62">
        <f>-(B57-B58)*2</f>
        <v>7</v>
      </c>
      <c r="D58" s="62" t="s">
        <v>205</v>
      </c>
      <c r="F58" s="69" t="s">
        <v>204</v>
      </c>
      <c r="G58" s="62">
        <v>18.5</v>
      </c>
      <c r="H58" s="62">
        <f>-(G57-G58)*2</f>
        <v>-4</v>
      </c>
      <c r="I58" s="62"/>
      <c r="K58" s="69" t="s">
        <v>204</v>
      </c>
      <c r="L58" s="62">
        <v>13</v>
      </c>
      <c r="M58" s="62">
        <f>-(L57-L58)*2</f>
        <v>-2</v>
      </c>
      <c r="N58" s="62"/>
    </row>
    <row r="59" spans="1:14" x14ac:dyDescent="0.3">
      <c r="A59" s="69" t="s">
        <v>211</v>
      </c>
      <c r="B59" s="62">
        <v>13.5</v>
      </c>
      <c r="C59" s="62">
        <f>(B58-B59)*-2</f>
        <v>-1</v>
      </c>
      <c r="D59" s="62"/>
      <c r="F59" s="69" t="s">
        <v>211</v>
      </c>
      <c r="G59" s="62">
        <v>18</v>
      </c>
      <c r="H59" s="62">
        <f>(G58-G59)*-2</f>
        <v>-1</v>
      </c>
      <c r="I59" s="62"/>
      <c r="K59" s="69" t="s">
        <v>211</v>
      </c>
      <c r="L59" s="62">
        <v>12.5</v>
      </c>
      <c r="M59" s="62">
        <f>(L58-L59)*-2</f>
        <v>-1</v>
      </c>
      <c r="N59" s="62"/>
    </row>
    <row r="60" spans="1:14" x14ac:dyDescent="0.3">
      <c r="A60" s="69" t="s">
        <v>216</v>
      </c>
      <c r="B60" s="62"/>
      <c r="C60" s="62"/>
      <c r="D60" s="62"/>
      <c r="F60" s="69" t="s">
        <v>216</v>
      </c>
      <c r="G60" s="62"/>
      <c r="H60" s="62"/>
      <c r="I60" s="62"/>
      <c r="K60" s="69" t="s">
        <v>216</v>
      </c>
      <c r="L60" s="62"/>
      <c r="M60" s="62"/>
      <c r="N60" s="62"/>
    </row>
    <row r="62" spans="1:14" x14ac:dyDescent="0.3">
      <c r="A62" s="82" t="s">
        <v>206</v>
      </c>
      <c r="B62" s="82"/>
      <c r="C62" s="82"/>
      <c r="D62" s="82"/>
      <c r="F62" s="80" t="s">
        <v>228</v>
      </c>
      <c r="G62" s="80"/>
      <c r="H62" s="80"/>
      <c r="I62" s="80"/>
      <c r="K62" s="79" t="s">
        <v>229</v>
      </c>
      <c r="L62" s="79"/>
      <c r="M62" s="79"/>
      <c r="N62" s="79"/>
    </row>
    <row r="64" spans="1:14" s="6" customFormat="1" ht="18" x14ac:dyDescent="0.3">
      <c r="A64" s="41" t="s">
        <v>155</v>
      </c>
    </row>
    <row r="65" spans="1:19" s="72" customFormat="1" x14ac:dyDescent="0.3">
      <c r="A65" s="71"/>
    </row>
    <row r="66" spans="1:19" s="72" customFormat="1" x14ac:dyDescent="0.3">
      <c r="A66" s="42" t="s">
        <v>12</v>
      </c>
      <c r="B66" s="40">
        <v>1</v>
      </c>
      <c r="C66" s="42" t="s">
        <v>13</v>
      </c>
      <c r="D66" s="40" t="s">
        <v>116</v>
      </c>
      <c r="F66" s="42" t="s">
        <v>12</v>
      </c>
      <c r="G66" s="40">
        <v>2</v>
      </c>
      <c r="H66" s="42" t="s">
        <v>13</v>
      </c>
      <c r="I66" s="40" t="s">
        <v>116</v>
      </c>
      <c r="K66" s="42" t="s">
        <v>12</v>
      </c>
      <c r="L66" s="40">
        <v>3</v>
      </c>
      <c r="M66" s="42" t="s">
        <v>13</v>
      </c>
      <c r="N66" s="40" t="s">
        <v>153</v>
      </c>
      <c r="P66" s="42" t="s">
        <v>12</v>
      </c>
      <c r="Q66" s="40">
        <v>4</v>
      </c>
      <c r="R66" s="42" t="s">
        <v>13</v>
      </c>
      <c r="S66" s="40" t="s">
        <v>154</v>
      </c>
    </row>
    <row r="67" spans="1:19" s="72" customFormat="1" x14ac:dyDescent="0.3">
      <c r="A67" s="42" t="s">
        <v>147</v>
      </c>
      <c r="B67" s="40" t="s">
        <v>170</v>
      </c>
      <c r="C67" s="42" t="s">
        <v>169</v>
      </c>
      <c r="D67" s="40" t="s">
        <v>173</v>
      </c>
      <c r="F67" s="42" t="s">
        <v>147</v>
      </c>
      <c r="G67" s="40" t="s">
        <v>170</v>
      </c>
      <c r="H67" s="42" t="s">
        <v>169</v>
      </c>
      <c r="I67" s="40" t="s">
        <v>173</v>
      </c>
      <c r="K67" s="42" t="s">
        <v>147</v>
      </c>
      <c r="L67" s="40"/>
      <c r="M67" s="42" t="s">
        <v>169</v>
      </c>
      <c r="N67" s="40" t="s">
        <v>172</v>
      </c>
      <c r="P67" s="42" t="s">
        <v>147</v>
      </c>
      <c r="Q67" s="40" t="s">
        <v>149</v>
      </c>
      <c r="R67" s="42" t="s">
        <v>169</v>
      </c>
      <c r="S67" s="40" t="s">
        <v>173</v>
      </c>
    </row>
    <row r="68" spans="1:19" s="72" customFormat="1" x14ac:dyDescent="0.3">
      <c r="A68" s="42" t="s">
        <v>171</v>
      </c>
      <c r="B68" s="40"/>
      <c r="C68" s="42" t="s">
        <v>168</v>
      </c>
      <c r="D68" s="40" t="s">
        <v>151</v>
      </c>
      <c r="F68" s="42" t="s">
        <v>171</v>
      </c>
      <c r="G68" s="40"/>
      <c r="H68" s="42" t="s">
        <v>168</v>
      </c>
      <c r="I68" s="40" t="s">
        <v>151</v>
      </c>
      <c r="K68" s="42" t="s">
        <v>171</v>
      </c>
      <c r="L68" s="40" t="s">
        <v>170</v>
      </c>
      <c r="M68" s="42" t="s">
        <v>168</v>
      </c>
      <c r="N68" s="40" t="s">
        <v>151</v>
      </c>
      <c r="P68" s="42" t="s">
        <v>171</v>
      </c>
      <c r="Q68" s="40"/>
      <c r="R68" s="42" t="s">
        <v>168</v>
      </c>
      <c r="S68" s="40" t="s">
        <v>151</v>
      </c>
    </row>
    <row r="69" spans="1:19" s="72" customFormat="1" x14ac:dyDescent="0.3">
      <c r="A69" s="42" t="s">
        <v>167</v>
      </c>
      <c r="B69" s="40" t="s">
        <v>195</v>
      </c>
      <c r="C69" s="42" t="s">
        <v>10</v>
      </c>
      <c r="D69" s="42" t="s">
        <v>174</v>
      </c>
      <c r="F69" s="42" t="s">
        <v>167</v>
      </c>
      <c r="G69" s="40" t="s">
        <v>195</v>
      </c>
      <c r="H69" s="42" t="s">
        <v>10</v>
      </c>
      <c r="I69" s="42" t="s">
        <v>174</v>
      </c>
      <c r="K69" s="42" t="s">
        <v>167</v>
      </c>
      <c r="L69" s="40" t="s">
        <v>194</v>
      </c>
      <c r="M69" s="42" t="s">
        <v>10</v>
      </c>
      <c r="N69" s="42" t="s">
        <v>174</v>
      </c>
      <c r="P69" s="42" t="s">
        <v>167</v>
      </c>
      <c r="Q69" s="40" t="s">
        <v>196</v>
      </c>
      <c r="R69" s="42" t="s">
        <v>10</v>
      </c>
      <c r="S69" s="42" t="s">
        <v>174</v>
      </c>
    </row>
    <row r="70" spans="1:19" s="72" customFormat="1" x14ac:dyDescent="0.3">
      <c r="A70" s="69" t="s">
        <v>157</v>
      </c>
      <c r="B70" s="62"/>
      <c r="C70" s="62" t="s">
        <v>152</v>
      </c>
      <c r="D70" s="68" t="s">
        <v>26</v>
      </c>
      <c r="F70" s="69" t="s">
        <v>157</v>
      </c>
      <c r="G70" s="62"/>
      <c r="H70" s="62" t="s">
        <v>152</v>
      </c>
      <c r="I70" s="68" t="s">
        <v>26</v>
      </c>
      <c r="K70" s="69" t="s">
        <v>157</v>
      </c>
      <c r="L70" s="62"/>
      <c r="M70" s="62" t="s">
        <v>152</v>
      </c>
      <c r="N70" s="68" t="s">
        <v>26</v>
      </c>
      <c r="P70" s="69" t="s">
        <v>157</v>
      </c>
      <c r="Q70" s="62"/>
      <c r="R70" s="62" t="s">
        <v>152</v>
      </c>
      <c r="S70" s="68" t="s">
        <v>26</v>
      </c>
    </row>
    <row r="71" spans="1:19" s="72" customFormat="1" x14ac:dyDescent="0.3">
      <c r="A71" s="40" t="s">
        <v>156</v>
      </c>
      <c r="B71" s="62"/>
      <c r="C71" s="62" t="s">
        <v>152</v>
      </c>
      <c r="D71" s="68" t="s">
        <v>26</v>
      </c>
      <c r="F71" s="40" t="s">
        <v>156</v>
      </c>
      <c r="G71" s="62"/>
      <c r="H71" s="62" t="s">
        <v>152</v>
      </c>
      <c r="I71" s="68">
        <v>150</v>
      </c>
      <c r="K71" s="40" t="s">
        <v>156</v>
      </c>
      <c r="L71" s="62"/>
      <c r="M71" s="62" t="s">
        <v>152</v>
      </c>
      <c r="N71" s="68" t="s">
        <v>26</v>
      </c>
      <c r="P71" s="40" t="s">
        <v>156</v>
      </c>
      <c r="Q71" s="62"/>
      <c r="R71" s="62" t="s">
        <v>152</v>
      </c>
      <c r="S71" s="68" t="s">
        <v>26</v>
      </c>
    </row>
    <row r="72" spans="1:19" s="72" customFormat="1" x14ac:dyDescent="0.3">
      <c r="A72" s="69" t="s">
        <v>131</v>
      </c>
      <c r="B72" s="62">
        <v>15.5</v>
      </c>
      <c r="C72" s="62" t="s">
        <v>152</v>
      </c>
      <c r="D72" s="68" t="s">
        <v>26</v>
      </c>
      <c r="F72" s="69" t="s">
        <v>131</v>
      </c>
      <c r="G72" s="62">
        <v>14</v>
      </c>
      <c r="H72" s="62" t="s">
        <v>152</v>
      </c>
      <c r="I72" s="68" t="s">
        <v>175</v>
      </c>
      <c r="K72" s="69" t="s">
        <v>131</v>
      </c>
      <c r="L72" s="62">
        <v>10.5</v>
      </c>
      <c r="M72" s="62" t="s">
        <v>152</v>
      </c>
      <c r="N72" s="68" t="s">
        <v>26</v>
      </c>
      <c r="P72" s="69" t="s">
        <v>131</v>
      </c>
      <c r="Q72" s="62">
        <v>14.5</v>
      </c>
      <c r="R72" s="62" t="s">
        <v>152</v>
      </c>
      <c r="S72" s="68" t="s">
        <v>26</v>
      </c>
    </row>
    <row r="73" spans="1:19" s="72" customFormat="1" x14ac:dyDescent="0.3">
      <c r="A73" s="69" t="s">
        <v>185</v>
      </c>
      <c r="B73" s="62"/>
      <c r="C73" s="62" t="s">
        <v>152</v>
      </c>
      <c r="D73" s="62"/>
      <c r="F73" s="69" t="s">
        <v>185</v>
      </c>
      <c r="G73" s="62"/>
      <c r="H73" s="62" t="s">
        <v>152</v>
      </c>
      <c r="I73" s="62" t="s">
        <v>175</v>
      </c>
      <c r="K73" s="69" t="s">
        <v>185</v>
      </c>
      <c r="L73" s="62"/>
      <c r="M73" s="62" t="s">
        <v>152</v>
      </c>
      <c r="N73" s="68" t="s">
        <v>26</v>
      </c>
      <c r="P73" s="69" t="s">
        <v>185</v>
      </c>
      <c r="Q73" s="62"/>
      <c r="R73" s="62" t="s">
        <v>152</v>
      </c>
      <c r="S73" s="68" t="s">
        <v>26</v>
      </c>
    </row>
    <row r="74" spans="1:19" s="72" customFormat="1" x14ac:dyDescent="0.3">
      <c r="A74" s="69" t="s">
        <v>186</v>
      </c>
      <c r="B74" s="62">
        <v>17</v>
      </c>
      <c r="C74" s="62" t="s">
        <v>152</v>
      </c>
      <c r="D74" s="62"/>
      <c r="F74" s="69" t="s">
        <v>186</v>
      </c>
      <c r="G74" s="62">
        <v>16.5</v>
      </c>
      <c r="H74" s="62"/>
      <c r="I74" s="62">
        <v>400</v>
      </c>
      <c r="K74" s="69" t="s">
        <v>186</v>
      </c>
      <c r="L74" s="62">
        <v>14</v>
      </c>
      <c r="M74" s="62"/>
      <c r="N74" s="62"/>
      <c r="P74" s="69" t="s">
        <v>186</v>
      </c>
      <c r="Q74" s="62">
        <v>16.5</v>
      </c>
      <c r="R74" s="62"/>
      <c r="S74" s="68" t="s">
        <v>26</v>
      </c>
    </row>
    <row r="75" spans="1:19" s="72" customFormat="1" x14ac:dyDescent="0.3">
      <c r="A75" s="69" t="s">
        <v>137</v>
      </c>
      <c r="B75" s="62">
        <v>16</v>
      </c>
      <c r="C75" s="62"/>
      <c r="D75" s="62">
        <v>150</v>
      </c>
      <c r="F75" s="69" t="s">
        <v>137</v>
      </c>
      <c r="G75" s="62">
        <v>17</v>
      </c>
      <c r="H75" s="62"/>
      <c r="I75" s="62">
        <v>200</v>
      </c>
      <c r="K75" s="69" t="s">
        <v>137</v>
      </c>
      <c r="L75" s="62">
        <v>13</v>
      </c>
      <c r="M75" s="62"/>
      <c r="N75" s="68" t="s">
        <v>26</v>
      </c>
      <c r="P75" s="69" t="s">
        <v>137</v>
      </c>
      <c r="Q75" s="62">
        <v>18</v>
      </c>
      <c r="R75" s="62"/>
      <c r="S75" s="62">
        <v>50</v>
      </c>
    </row>
    <row r="76" spans="1:19" s="72" customFormat="1" x14ac:dyDescent="0.3">
      <c r="A76" s="69" t="s">
        <v>138</v>
      </c>
      <c r="B76" s="62">
        <v>18</v>
      </c>
      <c r="C76" s="62" t="s">
        <v>152</v>
      </c>
      <c r="D76" s="62">
        <v>150</v>
      </c>
      <c r="F76" s="69" t="s">
        <v>138</v>
      </c>
      <c r="G76" s="62">
        <v>18</v>
      </c>
      <c r="H76" s="62" t="s">
        <v>199</v>
      </c>
      <c r="I76" s="62">
        <v>200</v>
      </c>
      <c r="K76" s="69" t="s">
        <v>138</v>
      </c>
      <c r="L76" s="62">
        <v>13</v>
      </c>
      <c r="M76" s="62" t="s">
        <v>152</v>
      </c>
      <c r="N76" s="68" t="s">
        <v>26</v>
      </c>
      <c r="P76" s="69" t="s">
        <v>138</v>
      </c>
      <c r="Q76" s="62">
        <v>20</v>
      </c>
      <c r="R76" s="62" t="s">
        <v>152</v>
      </c>
      <c r="S76" s="62">
        <v>100</v>
      </c>
    </row>
    <row r="77" spans="1:19" s="72" customFormat="1" x14ac:dyDescent="0.3">
      <c r="A77" s="69" t="s">
        <v>188</v>
      </c>
      <c r="B77" s="62">
        <v>17</v>
      </c>
      <c r="C77" s="62" t="s">
        <v>152</v>
      </c>
      <c r="D77" s="62">
        <v>100</v>
      </c>
      <c r="F77" s="69" t="s">
        <v>188</v>
      </c>
      <c r="G77" s="62">
        <v>17</v>
      </c>
      <c r="H77" s="68" t="s">
        <v>26</v>
      </c>
      <c r="I77" s="62">
        <v>500</v>
      </c>
      <c r="K77" s="69" t="s">
        <v>188</v>
      </c>
      <c r="L77" s="62">
        <v>15.5</v>
      </c>
      <c r="M77" s="62" t="s">
        <v>152</v>
      </c>
      <c r="N77" s="68"/>
      <c r="P77" s="69" t="s">
        <v>188</v>
      </c>
      <c r="Q77" s="62">
        <v>20</v>
      </c>
      <c r="R77" s="62" t="s">
        <v>152</v>
      </c>
      <c r="S77" s="62">
        <v>100</v>
      </c>
    </row>
    <row r="78" spans="1:19" s="72" customFormat="1" x14ac:dyDescent="0.3">
      <c r="A78" s="69" t="s">
        <v>190</v>
      </c>
      <c r="B78" s="62">
        <v>18</v>
      </c>
      <c r="C78" s="62" t="s">
        <v>152</v>
      </c>
      <c r="D78" s="62">
        <v>20</v>
      </c>
      <c r="F78" s="69" t="s">
        <v>190</v>
      </c>
      <c r="G78" s="62">
        <v>17</v>
      </c>
      <c r="H78" s="68" t="s">
        <v>191</v>
      </c>
      <c r="I78" s="62">
        <v>250</v>
      </c>
      <c r="K78" s="69" t="s">
        <v>190</v>
      </c>
      <c r="L78" s="62">
        <v>15</v>
      </c>
      <c r="M78" s="62"/>
      <c r="N78" s="68">
        <v>60</v>
      </c>
      <c r="P78" s="69" t="s">
        <v>190</v>
      </c>
      <c r="Q78" s="62">
        <v>21</v>
      </c>
      <c r="R78" s="62" t="s">
        <v>152</v>
      </c>
      <c r="S78" s="62">
        <v>400</v>
      </c>
    </row>
    <row r="79" spans="1:19" s="72" customFormat="1" x14ac:dyDescent="0.3">
      <c r="A79" s="69" t="s">
        <v>197</v>
      </c>
      <c r="B79" s="62">
        <v>16</v>
      </c>
      <c r="C79" s="62" t="s">
        <v>193</v>
      </c>
      <c r="D79" s="62">
        <v>80</v>
      </c>
      <c r="F79" s="69" t="s">
        <v>197</v>
      </c>
      <c r="G79" s="62">
        <v>16</v>
      </c>
      <c r="H79" s="68" t="s">
        <v>193</v>
      </c>
      <c r="I79" s="62">
        <v>60</v>
      </c>
      <c r="K79" s="69" t="s">
        <v>197</v>
      </c>
      <c r="L79" s="62">
        <v>14</v>
      </c>
      <c r="M79" s="62" t="s">
        <v>193</v>
      </c>
      <c r="N79" s="68">
        <v>60</v>
      </c>
      <c r="P79" s="69" t="s">
        <v>197</v>
      </c>
      <c r="Q79" s="62">
        <v>19</v>
      </c>
      <c r="R79" s="62" t="s">
        <v>193</v>
      </c>
      <c r="S79" s="62">
        <v>400</v>
      </c>
    </row>
    <row r="80" spans="1:19" s="72" customFormat="1" x14ac:dyDescent="0.3">
      <c r="A80" s="69" t="s">
        <v>207</v>
      </c>
      <c r="B80" s="62">
        <v>14</v>
      </c>
      <c r="C80" s="62">
        <f>(B79-B80)*-2</f>
        <v>-4</v>
      </c>
      <c r="D80" s="62"/>
      <c r="F80" s="69" t="s">
        <v>207</v>
      </c>
      <c r="G80" s="62">
        <v>12</v>
      </c>
      <c r="H80" s="62">
        <f>(G79-G80)*-2</f>
        <v>-8</v>
      </c>
      <c r="I80" s="62" t="s">
        <v>205</v>
      </c>
      <c r="K80" s="69" t="s">
        <v>207</v>
      </c>
      <c r="L80" s="62">
        <v>11</v>
      </c>
      <c r="M80" s="62">
        <f>(L79-L80)*-2</f>
        <v>-6</v>
      </c>
      <c r="N80" s="68"/>
      <c r="P80" s="69"/>
      <c r="Q80" s="62"/>
      <c r="R80" s="62" t="s">
        <v>208</v>
      </c>
      <c r="S80" s="62"/>
    </row>
    <row r="81" spans="1:29" s="72" customFormat="1" ht="28.8" x14ac:dyDescent="0.3">
      <c r="A81" s="69" t="s">
        <v>213</v>
      </c>
      <c r="B81" s="62"/>
      <c r="C81" s="62"/>
      <c r="D81" s="62" t="s">
        <v>214</v>
      </c>
      <c r="F81" s="69" t="s">
        <v>216</v>
      </c>
      <c r="G81" s="62"/>
      <c r="H81" s="62"/>
      <c r="I81" s="62" t="s">
        <v>215</v>
      </c>
      <c r="K81" s="69" t="s">
        <v>216</v>
      </c>
      <c r="L81" s="62"/>
      <c r="M81" s="62"/>
      <c r="N81" s="62" t="s">
        <v>217</v>
      </c>
      <c r="P81" s="69"/>
      <c r="Q81" s="62"/>
      <c r="R81" s="62"/>
      <c r="S81" s="62"/>
    </row>
    <row r="82" spans="1:29" x14ac:dyDescent="0.3">
      <c r="C82" s="29" t="s">
        <v>209</v>
      </c>
      <c r="H82" s="29" t="s">
        <v>209</v>
      </c>
      <c r="M82" s="29" t="s">
        <v>210</v>
      </c>
    </row>
    <row r="84" spans="1:29" x14ac:dyDescent="0.3">
      <c r="A84" s="79" t="s">
        <v>229</v>
      </c>
      <c r="B84" s="79"/>
      <c r="C84" s="79"/>
      <c r="D84" s="79"/>
      <c r="F84" s="79" t="s">
        <v>229</v>
      </c>
      <c r="G84" s="79"/>
      <c r="H84" s="79"/>
      <c r="I84" s="79"/>
      <c r="K84" s="80" t="s">
        <v>228</v>
      </c>
      <c r="L84" s="80"/>
      <c r="M84" s="80"/>
      <c r="N84" s="80"/>
    </row>
    <row r="86" spans="1:29" ht="18" x14ac:dyDescent="0.3">
      <c r="A86" s="63" t="s">
        <v>118</v>
      </c>
      <c r="H86" s="29">
        <f>(12-7.5)*2</f>
        <v>9</v>
      </c>
      <c r="M86" s="29">
        <f>(11-6)*2</f>
        <v>10</v>
      </c>
    </row>
    <row r="88" spans="1:29" x14ac:dyDescent="0.3">
      <c r="A88" s="42" t="s">
        <v>12</v>
      </c>
      <c r="B88" s="40">
        <v>1</v>
      </c>
      <c r="C88" s="42" t="s">
        <v>13</v>
      </c>
      <c r="D88" s="40" t="s">
        <v>153</v>
      </c>
      <c r="F88" s="42" t="s">
        <v>12</v>
      </c>
      <c r="G88" s="40">
        <v>2</v>
      </c>
      <c r="H88" s="42" t="s">
        <v>13</v>
      </c>
      <c r="I88" s="40" t="s">
        <v>153</v>
      </c>
      <c r="K88" s="42" t="s">
        <v>12</v>
      </c>
      <c r="L88" s="40">
        <v>3</v>
      </c>
      <c r="M88" s="42" t="s">
        <v>13</v>
      </c>
      <c r="N88" s="40" t="s">
        <v>116</v>
      </c>
      <c r="P88" s="42" t="s">
        <v>12</v>
      </c>
      <c r="Q88" s="40">
        <v>4</v>
      </c>
      <c r="R88" s="42" t="s">
        <v>13</v>
      </c>
      <c r="S88" s="40" t="s">
        <v>153</v>
      </c>
      <c r="U88" s="42" t="s">
        <v>12</v>
      </c>
      <c r="V88" s="40">
        <v>5</v>
      </c>
      <c r="W88" s="42" t="s">
        <v>13</v>
      </c>
      <c r="X88" s="40" t="s">
        <v>153</v>
      </c>
      <c r="Z88" s="42" t="s">
        <v>12</v>
      </c>
      <c r="AA88" s="40">
        <v>6</v>
      </c>
      <c r="AB88" s="42" t="s">
        <v>13</v>
      </c>
      <c r="AC88" s="40" t="s">
        <v>153</v>
      </c>
    </row>
    <row r="89" spans="1:29" x14ac:dyDescent="0.3">
      <c r="A89" s="42" t="s">
        <v>147</v>
      </c>
      <c r="B89" s="40"/>
      <c r="C89" s="42" t="s">
        <v>169</v>
      </c>
      <c r="D89" s="40" t="s">
        <v>150</v>
      </c>
      <c r="F89" s="42" t="s">
        <v>147</v>
      </c>
      <c r="G89" s="40"/>
      <c r="H89" s="42" t="s">
        <v>169</v>
      </c>
      <c r="I89" s="40" t="s">
        <v>150</v>
      </c>
      <c r="K89" s="42" t="s">
        <v>147</v>
      </c>
      <c r="L89" s="40"/>
      <c r="M89" s="42" t="s">
        <v>169</v>
      </c>
      <c r="N89" s="40" t="s">
        <v>150</v>
      </c>
      <c r="P89" s="42" t="s">
        <v>147</v>
      </c>
      <c r="Q89" s="40"/>
      <c r="R89" s="42" t="s">
        <v>169</v>
      </c>
      <c r="S89" s="40" t="s">
        <v>150</v>
      </c>
      <c r="U89" s="42" t="s">
        <v>147</v>
      </c>
      <c r="V89" s="40"/>
      <c r="W89" s="42" t="s">
        <v>169</v>
      </c>
      <c r="X89" s="40" t="s">
        <v>150</v>
      </c>
      <c r="Z89" s="42" t="s">
        <v>147</v>
      </c>
      <c r="AA89" s="40"/>
      <c r="AB89" s="42" t="s">
        <v>169</v>
      </c>
      <c r="AC89" s="40" t="s">
        <v>150</v>
      </c>
    </row>
    <row r="90" spans="1:29" x14ac:dyDescent="0.3">
      <c r="A90" s="42" t="s">
        <v>171</v>
      </c>
      <c r="B90" s="40"/>
      <c r="C90" s="42" t="s">
        <v>168</v>
      </c>
      <c r="D90" s="40"/>
      <c r="F90" s="42" t="s">
        <v>171</v>
      </c>
      <c r="G90" s="40"/>
      <c r="H90" s="42" t="s">
        <v>168</v>
      </c>
      <c r="I90" s="40"/>
      <c r="K90" s="42" t="s">
        <v>171</v>
      </c>
      <c r="L90" s="40"/>
      <c r="M90" s="42" t="s">
        <v>168</v>
      </c>
      <c r="N90" s="40"/>
      <c r="P90" s="42" t="s">
        <v>171</v>
      </c>
      <c r="Q90" s="40"/>
      <c r="R90" s="42" t="s">
        <v>168</v>
      </c>
      <c r="S90" s="40"/>
      <c r="U90" s="42" t="s">
        <v>171</v>
      </c>
      <c r="V90" s="40"/>
      <c r="W90" s="42" t="s">
        <v>168</v>
      </c>
      <c r="X90" s="40"/>
      <c r="Z90" s="42" t="s">
        <v>171</v>
      </c>
      <c r="AA90" s="40"/>
      <c r="AB90" s="42" t="s">
        <v>168</v>
      </c>
      <c r="AC90" s="40"/>
    </row>
    <row r="91" spans="1:29" x14ac:dyDescent="0.3">
      <c r="A91" s="42" t="s">
        <v>167</v>
      </c>
      <c r="B91" s="40" t="s">
        <v>194</v>
      </c>
      <c r="C91" s="42" t="s">
        <v>10</v>
      </c>
      <c r="D91" s="42" t="s">
        <v>174</v>
      </c>
      <c r="F91" s="42" t="s">
        <v>167</v>
      </c>
      <c r="G91" s="40" t="s">
        <v>194</v>
      </c>
      <c r="H91" s="42" t="s">
        <v>10</v>
      </c>
      <c r="I91" s="42" t="s">
        <v>174</v>
      </c>
      <c r="K91" s="42" t="s">
        <v>167</v>
      </c>
      <c r="L91" s="40" t="s">
        <v>195</v>
      </c>
      <c r="M91" s="42" t="s">
        <v>10</v>
      </c>
      <c r="N91" s="42" t="s">
        <v>174</v>
      </c>
      <c r="P91" s="42" t="s">
        <v>167</v>
      </c>
      <c r="Q91" s="40" t="s">
        <v>194</v>
      </c>
      <c r="R91" s="42" t="s">
        <v>10</v>
      </c>
      <c r="S91" s="42" t="s">
        <v>174</v>
      </c>
      <c r="U91" s="42" t="s">
        <v>167</v>
      </c>
      <c r="V91" s="40" t="s">
        <v>194</v>
      </c>
      <c r="W91" s="42" t="s">
        <v>10</v>
      </c>
      <c r="X91" s="42" t="s">
        <v>174</v>
      </c>
      <c r="Z91" s="42" t="s">
        <v>167</v>
      </c>
      <c r="AA91" s="40" t="s">
        <v>194</v>
      </c>
      <c r="AB91" s="42" t="s">
        <v>10</v>
      </c>
      <c r="AC91" s="42" t="s">
        <v>174</v>
      </c>
    </row>
    <row r="92" spans="1:29" x14ac:dyDescent="0.3">
      <c r="A92" s="40" t="s">
        <v>21</v>
      </c>
      <c r="B92" s="62"/>
      <c r="C92" s="62" t="s">
        <v>152</v>
      </c>
      <c r="D92" s="68" t="s">
        <v>26</v>
      </c>
      <c r="F92" s="40" t="s">
        <v>21</v>
      </c>
      <c r="G92" s="62"/>
      <c r="H92" s="62" t="s">
        <v>152</v>
      </c>
      <c r="I92" s="68" t="s">
        <v>26</v>
      </c>
      <c r="K92" s="40" t="s">
        <v>21</v>
      </c>
      <c r="L92" s="62"/>
      <c r="M92" s="62" t="s">
        <v>152</v>
      </c>
      <c r="N92" s="68" t="s">
        <v>26</v>
      </c>
      <c r="P92" s="40" t="s">
        <v>21</v>
      </c>
      <c r="Q92" s="62"/>
      <c r="R92" s="62" t="s">
        <v>152</v>
      </c>
      <c r="S92" s="68" t="s">
        <v>26</v>
      </c>
      <c r="U92" s="40" t="s">
        <v>21</v>
      </c>
      <c r="V92" s="62"/>
      <c r="W92" s="62" t="s">
        <v>152</v>
      </c>
      <c r="X92" s="68" t="s">
        <v>26</v>
      </c>
      <c r="Z92" s="40" t="s">
        <v>21</v>
      </c>
      <c r="AA92" s="62"/>
      <c r="AB92" s="62" t="s">
        <v>152</v>
      </c>
      <c r="AC92" s="68" t="s">
        <v>26</v>
      </c>
    </row>
    <row r="93" spans="1:29" x14ac:dyDescent="0.3">
      <c r="A93" s="69" t="s">
        <v>18</v>
      </c>
      <c r="B93" s="62"/>
      <c r="C93" s="62" t="s">
        <v>152</v>
      </c>
      <c r="D93" s="68" t="s">
        <v>26</v>
      </c>
      <c r="F93" s="69" t="s">
        <v>18</v>
      </c>
      <c r="G93" s="62"/>
      <c r="H93" s="62" t="s">
        <v>152</v>
      </c>
      <c r="I93" s="68" t="s">
        <v>26</v>
      </c>
      <c r="K93" s="69" t="s">
        <v>18</v>
      </c>
      <c r="L93" s="62"/>
      <c r="M93" s="62" t="s">
        <v>152</v>
      </c>
      <c r="N93" s="68" t="s">
        <v>26</v>
      </c>
      <c r="P93" s="69" t="s">
        <v>18</v>
      </c>
      <c r="Q93" s="62"/>
      <c r="R93" s="62" t="s">
        <v>152</v>
      </c>
      <c r="S93" s="68" t="s">
        <v>26</v>
      </c>
      <c r="U93" s="69" t="s">
        <v>18</v>
      </c>
      <c r="V93" s="62"/>
      <c r="W93" s="62" t="s">
        <v>152</v>
      </c>
      <c r="X93" s="68" t="s">
        <v>26</v>
      </c>
      <c r="Z93" s="69" t="s">
        <v>18</v>
      </c>
      <c r="AA93" s="62"/>
      <c r="AB93" s="62" t="s">
        <v>152</v>
      </c>
      <c r="AC93" s="68" t="s">
        <v>26</v>
      </c>
    </row>
    <row r="94" spans="1:29" x14ac:dyDescent="0.3">
      <c r="A94" s="69" t="s">
        <v>22</v>
      </c>
      <c r="B94" s="62">
        <v>11.5</v>
      </c>
      <c r="C94" s="62" t="s">
        <v>152</v>
      </c>
      <c r="D94" s="68" t="s">
        <v>26</v>
      </c>
      <c r="F94" s="69" t="s">
        <v>22</v>
      </c>
      <c r="G94" s="62">
        <v>11.5</v>
      </c>
      <c r="H94" s="62" t="s">
        <v>152</v>
      </c>
      <c r="I94" s="68" t="s">
        <v>26</v>
      </c>
      <c r="K94" s="69" t="s">
        <v>22</v>
      </c>
      <c r="L94" s="62">
        <v>16.5</v>
      </c>
      <c r="M94" s="62" t="s">
        <v>152</v>
      </c>
      <c r="N94" s="68" t="s">
        <v>26</v>
      </c>
      <c r="P94" s="69" t="s">
        <v>22</v>
      </c>
      <c r="Q94" s="62">
        <v>12.5</v>
      </c>
      <c r="R94" s="62" t="s">
        <v>152</v>
      </c>
      <c r="S94" s="68" t="s">
        <v>26</v>
      </c>
      <c r="U94" s="69" t="s">
        <v>22</v>
      </c>
      <c r="V94" s="62">
        <v>12.5</v>
      </c>
      <c r="W94" s="62" t="s">
        <v>152</v>
      </c>
      <c r="X94" s="68" t="s">
        <v>26</v>
      </c>
      <c r="Z94" s="69" t="s">
        <v>22</v>
      </c>
      <c r="AA94" s="62">
        <v>14</v>
      </c>
      <c r="AB94" s="62" t="s">
        <v>152</v>
      </c>
      <c r="AC94" s="68" t="s">
        <v>26</v>
      </c>
    </row>
    <row r="95" spans="1:29" x14ac:dyDescent="0.3">
      <c r="A95" s="69" t="s">
        <v>187</v>
      </c>
      <c r="B95" s="62">
        <v>12</v>
      </c>
      <c r="C95" s="62" t="s">
        <v>152</v>
      </c>
      <c r="D95" s="68" t="s">
        <v>26</v>
      </c>
      <c r="F95" s="69" t="s">
        <v>187</v>
      </c>
      <c r="G95" s="62">
        <v>11</v>
      </c>
      <c r="H95" s="62" t="s">
        <v>152</v>
      </c>
      <c r="I95" s="68" t="s">
        <v>26</v>
      </c>
      <c r="K95" s="69" t="s">
        <v>187</v>
      </c>
      <c r="L95" s="62">
        <v>18</v>
      </c>
      <c r="M95" s="62" t="s">
        <v>152</v>
      </c>
      <c r="N95" s="68" t="s">
        <v>26</v>
      </c>
      <c r="P95" s="69" t="s">
        <v>187</v>
      </c>
      <c r="Q95" s="62">
        <v>16</v>
      </c>
      <c r="R95" s="62" t="s">
        <v>152</v>
      </c>
      <c r="S95" s="68" t="s">
        <v>26</v>
      </c>
      <c r="U95" s="69" t="s">
        <v>187</v>
      </c>
      <c r="V95" s="62">
        <v>12</v>
      </c>
      <c r="W95" s="62" t="s">
        <v>152</v>
      </c>
      <c r="X95" s="68" t="s">
        <v>26</v>
      </c>
      <c r="Z95" s="69" t="s">
        <v>187</v>
      </c>
      <c r="AA95" s="62">
        <v>14</v>
      </c>
      <c r="AB95" s="62" t="s">
        <v>152</v>
      </c>
      <c r="AC95" s="68" t="s">
        <v>26</v>
      </c>
    </row>
    <row r="96" spans="1:29" x14ac:dyDescent="0.3">
      <c r="A96" s="69" t="s">
        <v>138</v>
      </c>
      <c r="B96" s="62">
        <v>13</v>
      </c>
      <c r="C96" s="62" t="s">
        <v>152</v>
      </c>
      <c r="D96" s="68" t="s">
        <v>26</v>
      </c>
      <c r="F96" s="69" t="s">
        <v>138</v>
      </c>
      <c r="G96" s="62">
        <v>12</v>
      </c>
      <c r="H96" s="62" t="s">
        <v>152</v>
      </c>
      <c r="I96" s="68" t="s">
        <v>26</v>
      </c>
      <c r="K96" s="69" t="s">
        <v>138</v>
      </c>
      <c r="L96" s="62">
        <v>18</v>
      </c>
      <c r="M96" s="62" t="s">
        <v>152</v>
      </c>
      <c r="N96" s="68" t="s">
        <v>26</v>
      </c>
      <c r="P96" s="69" t="s">
        <v>138</v>
      </c>
      <c r="Q96" s="62">
        <v>16</v>
      </c>
      <c r="R96" s="62" t="s">
        <v>152</v>
      </c>
      <c r="S96" s="68" t="s">
        <v>26</v>
      </c>
      <c r="U96" s="69" t="s">
        <v>138</v>
      </c>
      <c r="V96" s="62">
        <v>15</v>
      </c>
      <c r="W96" s="62" t="s">
        <v>152</v>
      </c>
      <c r="X96" s="68" t="s">
        <v>26</v>
      </c>
      <c r="Z96" s="69" t="s">
        <v>138</v>
      </c>
      <c r="AA96" s="62">
        <v>15</v>
      </c>
      <c r="AB96" s="62" t="s">
        <v>152</v>
      </c>
      <c r="AC96" s="68" t="s">
        <v>26</v>
      </c>
    </row>
    <row r="97" spans="1:29" x14ac:dyDescent="0.3">
      <c r="A97" s="69" t="s">
        <v>198</v>
      </c>
      <c r="B97" s="62">
        <v>12.5</v>
      </c>
      <c r="C97" s="62" t="s">
        <v>193</v>
      </c>
      <c r="D97" s="68" t="s">
        <v>203</v>
      </c>
      <c r="F97" s="69" t="s">
        <v>198</v>
      </c>
      <c r="G97" s="62">
        <v>12.5</v>
      </c>
      <c r="H97" s="62" t="s">
        <v>193</v>
      </c>
      <c r="I97" s="68" t="s">
        <v>212</v>
      </c>
      <c r="K97" s="69" t="s">
        <v>198</v>
      </c>
      <c r="L97" s="62">
        <v>14.5</v>
      </c>
      <c r="M97" s="62" t="s">
        <v>193</v>
      </c>
      <c r="N97" s="68"/>
      <c r="P97" s="69" t="s">
        <v>198</v>
      </c>
      <c r="Q97" s="62">
        <v>14.5</v>
      </c>
      <c r="R97" s="62" t="s">
        <v>193</v>
      </c>
      <c r="S97" s="68"/>
      <c r="U97" s="69" t="s">
        <v>198</v>
      </c>
      <c r="V97" s="62">
        <v>12.5</v>
      </c>
      <c r="W97" s="62" t="s">
        <v>193</v>
      </c>
      <c r="X97" s="68"/>
      <c r="Z97" s="69" t="s">
        <v>198</v>
      </c>
      <c r="AA97" s="62">
        <v>13.5</v>
      </c>
      <c r="AB97" s="62" t="s">
        <v>193</v>
      </c>
      <c r="AC97" s="68"/>
    </row>
    <row r="98" spans="1:29" x14ac:dyDescent="0.3">
      <c r="A98" s="69" t="s">
        <v>211</v>
      </c>
      <c r="B98" s="62">
        <v>10</v>
      </c>
      <c r="C98" s="62">
        <f>(B97-B98)*-2</f>
        <v>-5</v>
      </c>
      <c r="D98" s="68" t="s">
        <v>212</v>
      </c>
      <c r="F98" s="69" t="s">
        <v>211</v>
      </c>
      <c r="G98" s="62">
        <v>9</v>
      </c>
      <c r="H98" s="62">
        <f>(G97-G98)*-2</f>
        <v>-7</v>
      </c>
      <c r="I98" s="68" t="s">
        <v>212</v>
      </c>
      <c r="J98" s="69"/>
      <c r="K98" s="69" t="s">
        <v>211</v>
      </c>
      <c r="L98" s="62">
        <v>13.5</v>
      </c>
      <c r="M98" s="62">
        <f>(L97-L98)*-2</f>
        <v>-2</v>
      </c>
      <c r="N98" s="68"/>
      <c r="P98" s="69" t="s">
        <v>211</v>
      </c>
      <c r="Q98" s="62">
        <v>11.5</v>
      </c>
      <c r="R98" s="62">
        <f>(Q97-Q98)*-2</f>
        <v>-6</v>
      </c>
      <c r="S98" s="68"/>
      <c r="U98" s="69" t="s">
        <v>211</v>
      </c>
      <c r="V98" s="62">
        <v>12</v>
      </c>
      <c r="W98" s="62">
        <f>(V97-V98)*-2</f>
        <v>-1</v>
      </c>
      <c r="X98" s="68" t="s">
        <v>212</v>
      </c>
      <c r="Z98" s="69" t="s">
        <v>211</v>
      </c>
      <c r="AA98" s="62">
        <v>9</v>
      </c>
      <c r="AB98" s="62">
        <f>(AA97-AA98)*-2</f>
        <v>-9</v>
      </c>
      <c r="AC98" s="68" t="s">
        <v>212</v>
      </c>
    </row>
    <row r="99" spans="1:29" x14ac:dyDescent="0.3">
      <c r="A99" s="69" t="s">
        <v>226</v>
      </c>
      <c r="B99" s="62">
        <v>10</v>
      </c>
      <c r="C99" s="62"/>
      <c r="D99" s="62" t="s">
        <v>224</v>
      </c>
      <c r="F99" s="69" t="s">
        <v>226</v>
      </c>
      <c r="G99" s="62">
        <v>9</v>
      </c>
      <c r="H99" s="62"/>
      <c r="I99" s="62" t="s">
        <v>224</v>
      </c>
      <c r="K99" s="69" t="s">
        <v>226</v>
      </c>
      <c r="L99" s="62">
        <v>12.5</v>
      </c>
      <c r="M99" s="62"/>
      <c r="N99" s="68"/>
      <c r="P99" s="69" t="s">
        <v>226</v>
      </c>
      <c r="Q99" s="62">
        <v>11</v>
      </c>
      <c r="R99" s="62"/>
      <c r="S99" s="68" t="s">
        <v>227</v>
      </c>
      <c r="U99" s="69" t="s">
        <v>226</v>
      </c>
      <c r="V99" s="62">
        <v>12.5</v>
      </c>
      <c r="W99" s="62"/>
      <c r="X99" s="68"/>
      <c r="Z99" s="69" t="s">
        <v>226</v>
      </c>
      <c r="AA99" s="62">
        <v>10</v>
      </c>
      <c r="AB99" s="62"/>
      <c r="AC99" s="68" t="s">
        <v>224</v>
      </c>
    </row>
    <row r="100" spans="1:29" x14ac:dyDescent="0.3">
      <c r="A100" s="69" t="s">
        <v>230</v>
      </c>
      <c r="B100" s="62"/>
      <c r="D100" s="62" t="s">
        <v>231</v>
      </c>
      <c r="F100" s="69" t="s">
        <v>230</v>
      </c>
      <c r="G100" s="62"/>
      <c r="I100" s="62" t="s">
        <v>231</v>
      </c>
      <c r="K100" s="69" t="s">
        <v>230</v>
      </c>
      <c r="L100" s="62"/>
      <c r="M100" s="62"/>
      <c r="N100" s="62"/>
      <c r="P100" s="69" t="s">
        <v>230</v>
      </c>
      <c r="Q100" s="62"/>
      <c r="R100" s="62"/>
      <c r="S100" s="68" t="s">
        <v>231</v>
      </c>
      <c r="U100" s="69" t="s">
        <v>230</v>
      </c>
      <c r="V100" s="62"/>
      <c r="W100" s="62"/>
      <c r="X100" s="62"/>
      <c r="Z100" s="69" t="s">
        <v>232</v>
      </c>
      <c r="AA100" s="62"/>
      <c r="AB100" s="62"/>
      <c r="AC100" s="62" t="s">
        <v>231</v>
      </c>
    </row>
    <row r="101" spans="1:29" x14ac:dyDescent="0.3">
      <c r="A101" s="69"/>
      <c r="B101" s="62"/>
      <c r="C101" s="62"/>
      <c r="D101" s="62"/>
      <c r="F101" s="69"/>
      <c r="G101" s="62"/>
      <c r="H101" s="62"/>
      <c r="I101" s="62"/>
      <c r="K101" s="69"/>
      <c r="L101" s="62"/>
      <c r="M101" s="62"/>
      <c r="N101" s="62"/>
      <c r="P101" s="69"/>
      <c r="Q101" s="62"/>
      <c r="R101" s="62"/>
      <c r="S101" s="62"/>
      <c r="U101" s="69"/>
      <c r="V101" s="62"/>
      <c r="W101" s="62"/>
      <c r="X101" s="62"/>
      <c r="Z101" s="69"/>
      <c r="AA101" s="62"/>
      <c r="AB101" s="62"/>
      <c r="AC101" s="62"/>
    </row>
    <row r="102" spans="1:29" x14ac:dyDescent="0.3">
      <c r="C102" s="29" t="s">
        <v>210</v>
      </c>
      <c r="H102" s="29" t="s">
        <v>210</v>
      </c>
      <c r="M102" s="29" t="s">
        <v>209</v>
      </c>
      <c r="R102" s="29" t="s">
        <v>210</v>
      </c>
      <c r="W102" s="29" t="s">
        <v>210</v>
      </c>
      <c r="AB102" s="29" t="s">
        <v>210</v>
      </c>
    </row>
    <row r="103" spans="1:29" x14ac:dyDescent="0.3">
      <c r="C103" s="29">
        <f>(10-6)*2</f>
        <v>8</v>
      </c>
      <c r="H103" s="29">
        <f>(9-6)*2</f>
        <v>6</v>
      </c>
      <c r="M103" s="29">
        <f>(13.5-7.5)*2</f>
        <v>12</v>
      </c>
      <c r="R103" s="29">
        <f>(11.5-6)*2</f>
        <v>11</v>
      </c>
      <c r="W103" s="29">
        <f>(12-6)*2</f>
        <v>12</v>
      </c>
      <c r="AB103" s="29">
        <f>(9-6)*2</f>
        <v>6</v>
      </c>
    </row>
    <row r="105" spans="1:29" x14ac:dyDescent="0.3">
      <c r="A105" s="82" t="s">
        <v>206</v>
      </c>
      <c r="B105" s="82"/>
      <c r="C105" s="82"/>
      <c r="D105" s="82"/>
      <c r="F105" s="82" t="s">
        <v>206</v>
      </c>
      <c r="G105" s="82"/>
      <c r="H105" s="82"/>
      <c r="I105" s="82"/>
      <c r="K105" s="79" t="s">
        <v>229</v>
      </c>
      <c r="L105" s="79"/>
      <c r="M105" s="79"/>
      <c r="N105" s="79"/>
      <c r="P105" s="79" t="s">
        <v>229</v>
      </c>
      <c r="Q105" s="79"/>
      <c r="R105" s="79"/>
      <c r="S105" s="79"/>
      <c r="U105" s="82" t="s">
        <v>206</v>
      </c>
      <c r="V105" s="82"/>
      <c r="W105" s="82"/>
      <c r="X105" s="82"/>
      <c r="Z105" s="82" t="s">
        <v>206</v>
      </c>
      <c r="AA105" s="82"/>
      <c r="AB105" s="82"/>
      <c r="AC105" s="82"/>
    </row>
  </sheetData>
  <mergeCells count="20">
    <mergeCell ref="Z105:AC105"/>
    <mergeCell ref="U105:X105"/>
    <mergeCell ref="A42:D42"/>
    <mergeCell ref="F62:I62"/>
    <mergeCell ref="K62:N62"/>
    <mergeCell ref="K105:N105"/>
    <mergeCell ref="P105:S105"/>
    <mergeCell ref="A62:D62"/>
    <mergeCell ref="A105:D105"/>
    <mergeCell ref="F105:I105"/>
    <mergeCell ref="K22:N22"/>
    <mergeCell ref="U22:X22"/>
    <mergeCell ref="Z22:AC22"/>
    <mergeCell ref="P22:S22"/>
    <mergeCell ref="A84:D84"/>
    <mergeCell ref="F84:I84"/>
    <mergeCell ref="K84:N84"/>
    <mergeCell ref="F38:I38"/>
    <mergeCell ref="A22:D22"/>
    <mergeCell ref="F22:I22"/>
  </mergeCell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Gewichte 17-18</vt:lpstr>
      <vt:lpstr>Varroa 17-18</vt:lpstr>
      <vt:lpstr>Varroa 18-19</vt:lpstr>
      <vt:lpstr>Gewichtsabnahmen</vt:lpstr>
      <vt:lpstr>Ausrüstung alt</vt:lpstr>
      <vt:lpstr>Ausrüstung neu</vt:lpstr>
      <vt:lpstr>Gewichte 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</dc:creator>
  <cp:lastModifiedBy>Uwe Weingärtner</cp:lastModifiedBy>
  <dcterms:created xsi:type="dcterms:W3CDTF">2017-02-09T20:19:44Z</dcterms:created>
  <dcterms:modified xsi:type="dcterms:W3CDTF">2020-07-28T14:27:29Z</dcterms:modified>
</cp:coreProperties>
</file>